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/>
  <bookViews>
    <workbookView xWindow="-105" yWindow="-105" windowWidth="19440" windowHeight="12570"/>
  </bookViews>
  <sheets>
    <sheet name="Лист1" sheetId="3" r:id="rId1"/>
    <sheet name="Лист2" sheetId="4" r:id="rId2"/>
  </sheets>
  <calcPr calcId="124519" fullPrecision="0"/>
</workbook>
</file>

<file path=xl/calcChain.xml><?xml version="1.0" encoding="utf-8"?>
<calcChain xmlns="http://schemas.openxmlformats.org/spreadsheetml/2006/main">
  <c r="J4" i="3"/>
  <c r="H4"/>
  <c r="M4" s="1"/>
  <c r="M5" s="1"/>
  <c r="K4" l="1"/>
  <c r="L4" s="1"/>
  <c r="F6" i="4" l="1"/>
  <c r="F9"/>
  <c r="F10" s="1"/>
  <c r="F5"/>
  <c r="F7" l="1"/>
  <c r="F11" s="1"/>
</calcChain>
</file>

<file path=xl/sharedStrings.xml><?xml version="1.0" encoding="utf-8"?>
<sst xmlns="http://schemas.openxmlformats.org/spreadsheetml/2006/main" count="39" uniqueCount="31">
  <si>
    <t>№</t>
  </si>
  <si>
    <t>Наименование товара</t>
  </si>
  <si>
    <t>Средн. арифм.</t>
  </si>
  <si>
    <t>Кол-во знач.</t>
  </si>
  <si>
    <t>Коэфф вариации V=</t>
  </si>
  <si>
    <t>Совокупность значений</t>
  </si>
  <si>
    <t>Стоимость, руб.</t>
  </si>
  <si>
    <t>Ед. изм.</t>
  </si>
  <si>
    <t>Кол-во</t>
  </si>
  <si>
    <t>Цена за ед. изм.</t>
  </si>
  <si>
    <t>штука</t>
  </si>
  <si>
    <t>Количество</t>
  </si>
  <si>
    <t>Предоставление права использования программного обеспечения по автоматизации процессов системы управления ИТ-услугами на условиях простой (неисключительной) лицензии</t>
  </si>
  <si>
    <t>Услуги по обследованию СУ ИТ</t>
  </si>
  <si>
    <t>Внедрение программного обеспечения и предоставление  сертификата на поддержку и обновление ПО СУ ИТ</t>
  </si>
  <si>
    <t>условная единица</t>
  </si>
  <si>
    <t>Объем</t>
  </si>
  <si>
    <t>Этап 1</t>
  </si>
  <si>
    <t>Этап 2</t>
  </si>
  <si>
    <t>Итого по 1 этапу</t>
  </si>
  <si>
    <t>Итого по 2 этапу</t>
  </si>
  <si>
    <t>Всего:</t>
  </si>
  <si>
    <t>Сред. квадр. откл. σ=</t>
  </si>
  <si>
    <t>Начальная (максимальная) цена договора</t>
  </si>
  <si>
    <t>л</t>
  </si>
  <si>
    <t>Дизельное топливо</t>
  </si>
  <si>
    <t xml:space="preserve">РАСЧЕТ МАКСИМАЛЬНОЙ ЦЕНЫ ДОГОВОРА </t>
  </si>
  <si>
    <t>Начальник филиала</t>
  </si>
  <si>
    <t>В.Д. Мамонтов</t>
  </si>
  <si>
    <t>Источник №1  б/н от 05.06.2026</t>
  </si>
  <si>
    <t>2113,36</t>
  </si>
</sst>
</file>

<file path=xl/styles.xml><?xml version="1.0" encoding="utf-8"?>
<styleSheet xmlns="http://schemas.openxmlformats.org/spreadsheetml/2006/main">
  <numFmts count="2">
    <numFmt numFmtId="164" formatCode="#,##0.00_р_."/>
    <numFmt numFmtId="165" formatCode="#,##0.00\ _₽"/>
  </numFmts>
  <fonts count="1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PT Serif"/>
      <family val="1"/>
      <charset val="204"/>
    </font>
    <font>
      <sz val="10"/>
      <color theme="1"/>
      <name val="PT Serif"/>
      <family val="1"/>
      <charset val="204"/>
    </font>
    <font>
      <sz val="11"/>
      <color theme="1"/>
      <name val="PT Serif"/>
      <family val="1"/>
      <charset val="204"/>
    </font>
    <font>
      <sz val="8"/>
      <color theme="1"/>
      <name val="PT Serif"/>
      <family val="1"/>
      <charset val="204"/>
    </font>
    <font>
      <b/>
      <sz val="10"/>
      <color theme="1"/>
      <name val="PT Serif"/>
      <family val="1"/>
      <charset val="204"/>
    </font>
    <font>
      <b/>
      <sz val="11"/>
      <color theme="1"/>
      <name val="PT Serif"/>
      <family val="1"/>
      <charset val="204"/>
    </font>
    <font>
      <sz val="6"/>
      <color theme="1"/>
      <name val="PT Serif"/>
      <family val="1"/>
      <charset val="204"/>
    </font>
    <font>
      <b/>
      <sz val="10"/>
      <color rgb="FF000000"/>
      <name val="PT Serif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PT Serif"/>
      <charset val="204"/>
    </font>
    <font>
      <sz val="8"/>
      <color rgb="FF000000"/>
      <name val="PT Serif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165" fontId="4" fillId="0" borderId="0" xfId="0" applyNumberFormat="1" applyFont="1"/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5" fillId="0" borderId="0" xfId="0" applyFont="1"/>
    <xf numFmtId="165" fontId="3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vertical="top"/>
    </xf>
    <xf numFmtId="0" fontId="11" fillId="0" borderId="0" xfId="0" applyFont="1"/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"/>
  <sheetViews>
    <sheetView tabSelected="1" workbookViewId="0">
      <selection activeCell="D5" sqref="D5"/>
    </sheetView>
  </sheetViews>
  <sheetFormatPr defaultColWidth="9.140625" defaultRowHeight="15"/>
  <cols>
    <col min="1" max="1" width="3.140625" style="6" bestFit="1" customWidth="1"/>
    <col min="2" max="2" width="34.28515625" style="26" customWidth="1"/>
    <col min="3" max="3" width="9.28515625" style="8" customWidth="1"/>
    <col min="4" max="4" width="8.28515625" style="6" customWidth="1"/>
    <col min="5" max="6" width="13.28515625" style="6" customWidth="1"/>
    <col min="7" max="7" width="13" style="13" customWidth="1"/>
    <col min="8" max="8" width="16.140625" style="6" customWidth="1"/>
    <col min="9" max="9" width="6.42578125" style="6" customWidth="1"/>
    <col min="10" max="10" width="10.42578125" style="6" customWidth="1"/>
    <col min="11" max="11" width="11.5703125" style="6" customWidth="1"/>
    <col min="12" max="12" width="9.140625" style="9" customWidth="1"/>
    <col min="13" max="13" width="16.28515625" style="6" customWidth="1"/>
    <col min="14" max="14" width="9.140625" style="2" customWidth="1"/>
    <col min="15" max="17" width="9.140625" style="2"/>
    <col min="18" max="18" width="9.140625" style="2" customWidth="1"/>
    <col min="19" max="16384" width="9.140625" style="2"/>
  </cols>
  <sheetData>
    <row r="1" spans="1:13">
      <c r="F1" s="35" t="s">
        <v>26</v>
      </c>
    </row>
    <row r="2" spans="1:13" ht="38.25">
      <c r="A2" s="40" t="s">
        <v>0</v>
      </c>
      <c r="B2" s="44" t="s">
        <v>1</v>
      </c>
      <c r="C2" s="40" t="s">
        <v>11</v>
      </c>
      <c r="D2" s="40"/>
      <c r="E2" s="33" t="s">
        <v>29</v>
      </c>
      <c r="F2" s="33" t="s">
        <v>29</v>
      </c>
      <c r="G2" s="33" t="s">
        <v>29</v>
      </c>
      <c r="H2" s="42" t="s">
        <v>2</v>
      </c>
      <c r="I2" s="40" t="s">
        <v>3</v>
      </c>
      <c r="J2" s="40" t="s">
        <v>22</v>
      </c>
      <c r="K2" s="40" t="s">
        <v>4</v>
      </c>
      <c r="L2" s="41" t="s">
        <v>5</v>
      </c>
      <c r="M2" s="42" t="s">
        <v>6</v>
      </c>
    </row>
    <row r="3" spans="1:13">
      <c r="A3" s="40"/>
      <c r="B3" s="44"/>
      <c r="C3" s="3" t="s">
        <v>7</v>
      </c>
      <c r="D3" s="12" t="s">
        <v>8</v>
      </c>
      <c r="E3" s="42"/>
      <c r="F3" s="40"/>
      <c r="G3" s="40"/>
      <c r="H3" s="40"/>
      <c r="I3" s="40"/>
      <c r="J3" s="40"/>
      <c r="K3" s="40"/>
      <c r="L3" s="41"/>
      <c r="M3" s="40"/>
    </row>
    <row r="4" spans="1:13">
      <c r="A4" s="12">
        <v>1</v>
      </c>
      <c r="B4" s="34" t="s">
        <v>25</v>
      </c>
      <c r="C4" s="28" t="s">
        <v>24</v>
      </c>
      <c r="D4" s="30" t="s">
        <v>30</v>
      </c>
      <c r="E4" s="29">
        <v>89.27</v>
      </c>
      <c r="F4" s="31">
        <v>78.2</v>
      </c>
      <c r="G4" s="29">
        <v>79.88</v>
      </c>
      <c r="H4" s="14">
        <f t="shared" ref="H4" si="0">AVERAGE(E4,F4,G4)</f>
        <v>82.45</v>
      </c>
      <c r="I4" s="12">
        <v>3</v>
      </c>
      <c r="J4" s="12">
        <f>STDEV(E4,F4,G4)</f>
        <v>5.96572711410764</v>
      </c>
      <c r="K4" s="12">
        <f>J4/H4*100</f>
        <v>7.2355695744180002</v>
      </c>
      <c r="L4" s="27" t="str">
        <f>IF(K4&lt;33,"ОДНОРОДНЫЕ","НЕОДНОРОДНЫЕ")</f>
        <v>ОДНОРОДНЫЕ</v>
      </c>
      <c r="M4" s="32">
        <f t="shared" ref="M4" si="1">H4*D4</f>
        <v>174246.53</v>
      </c>
    </row>
    <row r="5" spans="1:13">
      <c r="A5" s="12"/>
      <c r="B5" s="25"/>
      <c r="C5" s="23"/>
      <c r="D5" s="24"/>
      <c r="E5" s="43" t="s">
        <v>23</v>
      </c>
      <c r="F5" s="43"/>
      <c r="G5" s="43"/>
      <c r="H5" s="43"/>
      <c r="I5" s="43"/>
      <c r="J5" s="43"/>
      <c r="K5" s="43"/>
      <c r="L5" s="43"/>
      <c r="M5" s="11">
        <f>SUM(M4:M4)</f>
        <v>174246.53</v>
      </c>
    </row>
    <row r="7" spans="1:13">
      <c r="B7" s="26" t="s">
        <v>27</v>
      </c>
      <c r="J7" s="6" t="s">
        <v>28</v>
      </c>
    </row>
    <row r="12" spans="1:13" ht="57.75" customHeight="1">
      <c r="B12" s="36"/>
      <c r="C12" s="37"/>
      <c r="D12" s="38"/>
      <c r="E12" s="38"/>
      <c r="F12" s="38"/>
      <c r="G12" s="39"/>
    </row>
  </sheetData>
  <mergeCells count="12">
    <mergeCell ref="A2:A3"/>
    <mergeCell ref="B2:B3"/>
    <mergeCell ref="C2:D2"/>
    <mergeCell ref="H2:H3"/>
    <mergeCell ref="I2:I3"/>
    <mergeCell ref="B12:G12"/>
    <mergeCell ref="K2:K3"/>
    <mergeCell ref="L2:L3"/>
    <mergeCell ref="M2:M3"/>
    <mergeCell ref="E3:G3"/>
    <mergeCell ref="E5:L5"/>
    <mergeCell ref="J2:J3"/>
  </mergeCells>
  <conditionalFormatting sqref="L4">
    <cfRule type="containsText" dxfId="5" priority="1" operator="containsText" text="НЕОДНОРОДНЫЕ">
      <formula>NOT(ISERROR(SEARCH("НЕОДНОРОДНЫЕ",L4)))</formula>
    </cfRule>
    <cfRule type="containsText" dxfId="4" priority="2" operator="containsText" text="ОДНОРОДНЫЕ">
      <formula>NOT(ISERROR(SEARCH("ОДНОРОДНЫЕ",L4)))</formula>
    </cfRule>
    <cfRule type="containsText" dxfId="3" priority="3" operator="containsText" text="НЕОДНОРОДНЫЕ">
      <formula>NOT(ISERROR(SEARCH("НЕОДНОРОДНЫЕ",L4)))</formula>
    </cfRule>
    <cfRule type="containsText" dxfId="2" priority="4" operator="containsText" text="НЕ">
      <formula>NOT(ISERROR(SEARCH("НЕ",L4)))</formula>
    </cfRule>
    <cfRule type="containsText" dxfId="1" priority="5" operator="containsText" text="ОДНОРОДНЫЕ">
      <formula>NOT(ISERROR(SEARCH("ОДНОРОДНЫЕ",L4)))</formula>
    </cfRule>
    <cfRule type="containsText" dxfId="0" priority="6" operator="containsText" text="НЕОДНОРОДНЫЕ">
      <formula>NOT(ISERROR(SEARCH("НЕОДНОРОДНЫЕ",L4)))</formula>
    </cfRule>
  </conditionalFormatting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11"/>
  <sheetViews>
    <sheetView workbookViewId="0">
      <selection activeCell="F21" sqref="F21"/>
    </sheetView>
  </sheetViews>
  <sheetFormatPr defaultColWidth="9.140625" defaultRowHeight="15"/>
  <cols>
    <col min="1" max="1" width="3.140625" style="6" bestFit="1" customWidth="1"/>
    <col min="2" max="2" width="52" style="7" customWidth="1"/>
    <col min="3" max="3" width="9.140625" style="8"/>
    <col min="4" max="4" width="9.5703125" style="6" bestFit="1" customWidth="1"/>
    <col min="5" max="5" width="16.85546875" style="6" customWidth="1"/>
    <col min="6" max="6" width="16.28515625" style="6" customWidth="1"/>
    <col min="7" max="7" width="22.140625" style="1" customWidth="1"/>
    <col min="8" max="8" width="18" style="2" customWidth="1"/>
    <col min="9" max="16384" width="9.140625" style="2"/>
  </cols>
  <sheetData>
    <row r="2" spans="1:6">
      <c r="A2" s="40" t="s">
        <v>0</v>
      </c>
      <c r="B2" s="40" t="s">
        <v>1</v>
      </c>
      <c r="C2" s="40" t="s">
        <v>11</v>
      </c>
      <c r="D2" s="40"/>
      <c r="E2" s="14"/>
      <c r="F2" s="42" t="s">
        <v>6</v>
      </c>
    </row>
    <row r="3" spans="1:6" ht="16.5" customHeight="1">
      <c r="A3" s="40"/>
      <c r="B3" s="40"/>
      <c r="C3" s="3" t="s">
        <v>7</v>
      </c>
      <c r="D3" s="12" t="s">
        <v>16</v>
      </c>
      <c r="E3" s="14" t="s">
        <v>9</v>
      </c>
      <c r="F3" s="40"/>
    </row>
    <row r="4" spans="1:6">
      <c r="A4" s="12"/>
      <c r="B4" s="19" t="s">
        <v>17</v>
      </c>
      <c r="C4" s="3"/>
      <c r="D4" s="12"/>
      <c r="E4" s="14"/>
      <c r="F4" s="12"/>
    </row>
    <row r="5" spans="1:6" ht="51">
      <c r="A5" s="3">
        <v>1</v>
      </c>
      <c r="B5" s="18" t="s">
        <v>12</v>
      </c>
      <c r="C5" s="3" t="s">
        <v>10</v>
      </c>
      <c r="D5" s="17">
        <v>100</v>
      </c>
      <c r="E5" s="16">
        <v>144000</v>
      </c>
      <c r="F5" s="10">
        <f>E5*D5</f>
        <v>14400000</v>
      </c>
    </row>
    <row r="6" spans="1:6" ht="25.5">
      <c r="A6" s="3">
        <v>2</v>
      </c>
      <c r="B6" s="18" t="s">
        <v>13</v>
      </c>
      <c r="C6" s="3" t="s">
        <v>15</v>
      </c>
      <c r="D6" s="17">
        <v>1</v>
      </c>
      <c r="E6" s="16">
        <v>1141920</v>
      </c>
      <c r="F6" s="10">
        <f>E6*D6</f>
        <v>1141920</v>
      </c>
    </row>
    <row r="7" spans="1:6">
      <c r="A7" s="3"/>
      <c r="B7" s="18" t="s">
        <v>19</v>
      </c>
      <c r="C7" s="3"/>
      <c r="D7" s="17"/>
      <c r="E7" s="16"/>
      <c r="F7" s="21">
        <f>F5+F6</f>
        <v>15541920</v>
      </c>
    </row>
    <row r="8" spans="1:6">
      <c r="A8" s="3"/>
      <c r="B8" s="20" t="s">
        <v>18</v>
      </c>
      <c r="C8" s="3"/>
      <c r="D8" s="17"/>
      <c r="E8" s="16"/>
      <c r="F8" s="10"/>
    </row>
    <row r="9" spans="1:6" ht="25.5">
      <c r="A9" s="3">
        <v>3</v>
      </c>
      <c r="B9" s="18" t="s">
        <v>14</v>
      </c>
      <c r="C9" s="3" t="s">
        <v>15</v>
      </c>
      <c r="D9" s="17">
        <v>1</v>
      </c>
      <c r="E9" s="16">
        <v>16384864.800000001</v>
      </c>
      <c r="F9" s="10">
        <f>E9*D9</f>
        <v>16384864.800000001</v>
      </c>
    </row>
    <row r="10" spans="1:6">
      <c r="A10" s="3"/>
      <c r="B10" s="18" t="s">
        <v>20</v>
      </c>
      <c r="C10" s="3"/>
      <c r="D10" s="17"/>
      <c r="E10" s="16"/>
      <c r="F10" s="21">
        <f>F9</f>
        <v>16384864.800000001</v>
      </c>
    </row>
    <row r="11" spans="1:6" ht="16.5" customHeight="1">
      <c r="A11" s="3"/>
      <c r="B11" s="22" t="s">
        <v>21</v>
      </c>
      <c r="C11" s="4"/>
      <c r="D11" s="5"/>
      <c r="E11" s="15"/>
      <c r="F11" s="11">
        <f>F7+F10</f>
        <v>31926784.800000001</v>
      </c>
    </row>
  </sheetData>
  <mergeCells count="4">
    <mergeCell ref="F2:F3"/>
    <mergeCell ref="A2:A3"/>
    <mergeCell ref="B2:B3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2026-06-05T09:04:53Z</dcterms:modified>
</cp:coreProperties>
</file>