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eev\Documents\Отходы\Спецтранс\Лендок\"/>
    </mc:Choice>
  </mc:AlternateContent>
  <bookViews>
    <workbookView xWindow="120" yWindow="435" windowWidth="23880" windowHeight="9690"/>
  </bookViews>
  <sheets>
    <sheet name="Лист3" sheetId="3" r:id="rId1"/>
  </sheets>
  <definedNames>
    <definedName name="_xlnm._FilterDatabase" localSheetId="0" hidden="1">Лист3!$A$4:$AB$4</definedName>
  </definedNames>
  <calcPr calcId="162913" fullPrecision="0"/>
</workbook>
</file>

<file path=xl/calcChain.xml><?xml version="1.0" encoding="utf-8"?>
<calcChain xmlns="http://schemas.openxmlformats.org/spreadsheetml/2006/main">
  <c r="O5" i="3" l="1"/>
  <c r="L6" i="3" l="1"/>
  <c r="Y6" i="3" s="1"/>
  <c r="X6" i="3"/>
  <c r="W6" i="3"/>
  <c r="Z6" i="3" l="1"/>
  <c r="K5" i="3" l="1"/>
  <c r="P5" i="3" s="1"/>
  <c r="F5" i="3" l="1"/>
  <c r="L5" i="3"/>
  <c r="P6" i="3" l="1"/>
  <c r="Q5" i="3"/>
  <c r="Q6" i="3" s="1"/>
  <c r="AC5" i="3" l="1"/>
  <c r="R5" i="3"/>
  <c r="T5" i="3"/>
  <c r="W5" i="3"/>
  <c r="X5" i="3"/>
  <c r="U5" i="3" l="1"/>
  <c r="N5" i="3" s="1"/>
  <c r="V5" i="3" s="1"/>
  <c r="Z5" i="3"/>
  <c r="Y5" i="3"/>
  <c r="R6" i="3" l="1"/>
</calcChain>
</file>

<file path=xl/sharedStrings.xml><?xml version="1.0" encoding="utf-8"?>
<sst xmlns="http://schemas.openxmlformats.org/spreadsheetml/2006/main" count="38" uniqueCount="34">
  <si>
    <t>коэффициент вариативности</t>
  </si>
  <si>
    <t>среднее квадратичное отклонение</t>
  </si>
  <si>
    <t>Наименование товара</t>
  </si>
  <si>
    <t>Количество источников цен</t>
  </si>
  <si>
    <t>Количество закупаемого товара, работ, услуг</t>
  </si>
  <si>
    <t>количество источников цен для расчета вариации</t>
  </si>
  <si>
    <t>Наименование поставщика (справочная информация КС)</t>
  </si>
  <si>
    <t>ед. изм.</t>
  </si>
  <si>
    <t>итого цена 1
справочно</t>
  </si>
  <si>
    <t>итого цена 2
справочно</t>
  </si>
  <si>
    <t>Итого цена 3
справочно</t>
  </si>
  <si>
    <t>НМЦК расчет по методике (справочно)</t>
  </si>
  <si>
    <t xml:space="preserve">Цена № 1  </t>
  </si>
  <si>
    <t xml:space="preserve">Цена №2  </t>
  </si>
  <si>
    <t xml:space="preserve">Цена № 3  </t>
  </si>
  <si>
    <t xml:space="preserve">Минимальное значение цены  за ед. изм. </t>
  </si>
  <si>
    <t>Средняя арифметическая величина цены единицы товара (Среднерыночная)</t>
  </si>
  <si>
    <t>Код ОКПД</t>
  </si>
  <si>
    <t>%</t>
  </si>
  <si>
    <t>&lt;</t>
  </si>
  <si>
    <t xml:space="preserve">   </t>
  </si>
  <si>
    <t>24.20.13.130, 24.20.14.120, 24.42.26.113</t>
  </si>
  <si>
    <t>Итого</t>
  </si>
  <si>
    <r>
      <t xml:space="preserve">НМЦК </t>
    </r>
    <r>
      <rPr>
        <b/>
        <vertAlign val="superscript"/>
        <sz val="10"/>
        <color rgb="FF000000"/>
        <rFont val="Times New Roman"/>
        <family val="1"/>
        <charset val="204"/>
      </rPr>
      <t>ср.рын</t>
    </r>
  </si>
  <si>
    <t>Поставщик 1</t>
  </si>
  <si>
    <t>Поставщик 2</t>
  </si>
  <si>
    <t>Поставщик 3</t>
  </si>
  <si>
    <t>Коммерческое предложение, полученное на основании запроса Заказчика</t>
  </si>
  <si>
    <t xml:space="preserve"> Минимальная цена контракта</t>
  </si>
  <si>
    <t xml:space="preserve"> Обоснование начальной (максимальной) цены Контракта, заключаемого с поставщиком (подрядчиком, исполнителем), с помощью метода сопоставимых рыночных цен (анализа рынка) от _______________
на основании пп.4, 5 части 1 статьи 93 Федерального закона № 44-ФЗ </t>
  </si>
  <si>
    <t>Погрузка, вывози передача на размещение отходов производства и потребления IV-V класса опасности, крупногабаритных отходов, за исключени ем ТКО, с предоставлением контейнера 14,0 м3</t>
  </si>
  <si>
    <t>1 м3</t>
  </si>
  <si>
    <t>38.11.29.000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</si>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</sst>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₽_-;\-* #,##0\ _₽_-;_-* &quot;-&quot;\ _₽_-;_-@_-"/>
    <numFmt numFmtId="165" formatCode="#,##0.000"/>
    <numFmt numFmtId="166" formatCode="#,##0.00\ _₽"/>
    <numFmt numFmtId="167" formatCode="0_ ;\-0\ 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25"/>
  <sheetViews>
    <sheetView tabSelected="1" topLeftCell="K2" zoomScale="90" zoomScaleNormal="90" workbookViewId="0">
      <selection activeCell="V2" sqref="V1:AD1048576"/>
    </sheetView>
  </sheetViews>
  <sheetFormatPr defaultRowHeight="15" x14ac:dyDescent="0.25"/>
  <cols>
    <col min="1" max="1" width="18.140625" style="10" hidden="1" customWidth="1"/>
    <col min="2" max="2" width="6.85546875" style="5" customWidth="1"/>
    <col min="3" max="3" width="24.28515625" style="7" customWidth="1"/>
    <col min="4" max="4" width="10.140625" style="3" customWidth="1"/>
    <col min="5" max="5" width="16.28515625" style="3" customWidth="1"/>
    <col min="6" max="6" width="15.85546875" style="3" hidden="1" customWidth="1"/>
    <col min="7" max="7" width="13.42578125" style="3" customWidth="1"/>
    <col min="8" max="8" width="14.42578125" style="3" hidden="1" customWidth="1"/>
    <col min="9" max="9" width="13.7109375" style="3" customWidth="1"/>
    <col min="10" max="10" width="14" style="3" hidden="1" customWidth="1"/>
    <col min="11" max="11" width="15.5703125" style="3" customWidth="1"/>
    <col min="12" max="12" width="14.42578125" style="4" hidden="1" customWidth="1"/>
    <col min="13" max="13" width="14.42578125" style="4" customWidth="1"/>
    <col min="14" max="14" width="14.85546875" style="4" customWidth="1"/>
    <col min="15" max="15" width="14.42578125" style="4" customWidth="1"/>
    <col min="16" max="16" width="16.7109375" style="4" customWidth="1"/>
    <col min="17" max="17" width="21.85546875" style="4" customWidth="1"/>
    <col min="18" max="18" width="20.5703125" style="4" hidden="1" customWidth="1"/>
    <col min="19" max="19" width="18.85546875" style="3" hidden="1" customWidth="1"/>
    <col min="20" max="20" width="19.28515625" style="3" hidden="1" customWidth="1"/>
    <col min="21" max="21" width="20" style="3" customWidth="1"/>
    <col min="22" max="22" width="28.85546875" style="3" hidden="1" customWidth="1"/>
    <col min="23" max="23" width="21.85546875" style="9" hidden="1" customWidth="1"/>
    <col min="24" max="24" width="23.28515625" style="9" hidden="1" customWidth="1"/>
    <col min="25" max="25" width="16.28515625" style="9" hidden="1" customWidth="1"/>
    <col min="26" max="26" width="17.140625" style="9" hidden="1" customWidth="1"/>
    <col min="27" max="27" width="10.140625" style="5" hidden="1" customWidth="1"/>
    <col min="28" max="28" width="15.5703125" style="16" hidden="1" customWidth="1"/>
    <col min="29" max="29" width="5.5703125" style="5" hidden="1" customWidth="1"/>
    <col min="30" max="30" width="5.42578125" style="5" hidden="1" customWidth="1"/>
    <col min="31" max="16384" width="9.140625" style="5"/>
  </cols>
  <sheetData>
    <row r="1" spans="1:48" s="14" customFormat="1" ht="71.25" customHeight="1" x14ac:dyDescent="0.25">
      <c r="A1" s="10"/>
      <c r="B1" s="60" t="s">
        <v>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W1" s="7"/>
      <c r="X1" s="3"/>
      <c r="Y1" s="3"/>
      <c r="Z1" s="3"/>
      <c r="AA1" s="3"/>
      <c r="AB1" s="3"/>
      <c r="AC1" s="3"/>
      <c r="AD1" s="3"/>
      <c r="AE1" s="3"/>
      <c r="AF1" s="13"/>
      <c r="AG1" s="13"/>
      <c r="AH1" s="13"/>
      <c r="AI1" s="13"/>
      <c r="AJ1" s="13"/>
      <c r="AK1" s="13"/>
      <c r="AL1" s="13"/>
      <c r="AM1" s="3"/>
      <c r="AN1" s="3"/>
      <c r="AO1" s="3"/>
      <c r="AP1" s="3"/>
      <c r="AQ1" s="12"/>
      <c r="AR1" s="12"/>
      <c r="AS1" s="12"/>
      <c r="AT1" s="12"/>
      <c r="AV1" s="16"/>
    </row>
    <row r="2" spans="1:48" ht="72" customHeight="1" x14ac:dyDescent="0.25">
      <c r="A2" s="23"/>
      <c r="B2" s="55"/>
      <c r="C2" s="29" t="s">
        <v>6</v>
      </c>
      <c r="D2" s="30"/>
      <c r="E2" s="31" t="s">
        <v>24</v>
      </c>
      <c r="F2" s="31"/>
      <c r="G2" s="32" t="s">
        <v>25</v>
      </c>
      <c r="H2" s="31"/>
      <c r="I2" s="31" t="s">
        <v>26</v>
      </c>
      <c r="J2" s="33"/>
      <c r="K2" s="34"/>
      <c r="L2" s="35"/>
      <c r="M2" s="35"/>
      <c r="N2" s="35"/>
      <c r="O2" s="35"/>
      <c r="P2" s="35"/>
      <c r="Q2" s="35"/>
      <c r="R2" s="25"/>
      <c r="S2" s="24"/>
      <c r="T2" s="24"/>
      <c r="U2" s="24"/>
    </row>
    <row r="3" spans="1:48" ht="151.5" customHeight="1" x14ac:dyDescent="0.25">
      <c r="A3" s="23"/>
      <c r="B3" s="55"/>
      <c r="C3" s="36"/>
      <c r="D3" s="37"/>
      <c r="E3" s="38" t="s">
        <v>27</v>
      </c>
      <c r="F3" s="39"/>
      <c r="G3" s="38" t="s">
        <v>27</v>
      </c>
      <c r="H3" s="39"/>
      <c r="I3" s="38" t="s">
        <v>27</v>
      </c>
      <c r="J3" s="40"/>
      <c r="K3" s="34"/>
      <c r="L3" s="35"/>
      <c r="M3" s="35"/>
      <c r="N3" s="35"/>
      <c r="O3" s="35"/>
      <c r="P3" s="35"/>
      <c r="Q3" s="35"/>
      <c r="R3" s="25"/>
      <c r="S3" s="24"/>
      <c r="T3" s="24"/>
      <c r="U3" s="24"/>
    </row>
    <row r="4" spans="1:48" ht="93" customHeight="1" x14ac:dyDescent="0.25">
      <c r="A4" s="23"/>
      <c r="B4" s="55"/>
      <c r="C4" s="36" t="s">
        <v>2</v>
      </c>
      <c r="D4" s="58" t="s">
        <v>7</v>
      </c>
      <c r="E4" s="41" t="s">
        <v>12</v>
      </c>
      <c r="F4" s="40" t="s">
        <v>8</v>
      </c>
      <c r="G4" s="41" t="s">
        <v>13</v>
      </c>
      <c r="H4" s="40" t="s">
        <v>9</v>
      </c>
      <c r="I4" s="41" t="s">
        <v>14</v>
      </c>
      <c r="J4" s="40" t="s">
        <v>10</v>
      </c>
      <c r="K4" s="39" t="s">
        <v>16</v>
      </c>
      <c r="L4" s="42" t="s">
        <v>15</v>
      </c>
      <c r="M4" s="42" t="s">
        <v>17</v>
      </c>
      <c r="N4" s="43" t="s">
        <v>0</v>
      </c>
      <c r="O4" s="42" t="s">
        <v>4</v>
      </c>
      <c r="P4" s="44" t="s">
        <v>23</v>
      </c>
      <c r="Q4" s="42" t="s">
        <v>28</v>
      </c>
      <c r="R4" s="27" t="s">
        <v>11</v>
      </c>
      <c r="S4" s="26" t="s">
        <v>3</v>
      </c>
      <c r="T4" s="26" t="s">
        <v>5</v>
      </c>
      <c r="U4" s="28" t="s">
        <v>1</v>
      </c>
      <c r="W4" s="9" t="s">
        <v>19</v>
      </c>
      <c r="X4" s="9" t="s">
        <v>19</v>
      </c>
      <c r="Y4" s="9" t="s">
        <v>18</v>
      </c>
      <c r="Z4" s="9" t="s">
        <v>18</v>
      </c>
      <c r="AB4" s="15"/>
    </row>
    <row r="5" spans="1:48" ht="102" x14ac:dyDescent="0.25">
      <c r="A5" s="21" t="s">
        <v>21</v>
      </c>
      <c r="B5" s="56">
        <v>1</v>
      </c>
      <c r="C5" s="59" t="s">
        <v>30</v>
      </c>
      <c r="D5" s="45" t="s">
        <v>31</v>
      </c>
      <c r="E5" s="46">
        <v>2200</v>
      </c>
      <c r="F5" s="47">
        <f>E5*O5</f>
        <v>585200</v>
      </c>
      <c r="G5" s="46">
        <v>2350</v>
      </c>
      <c r="H5" s="47"/>
      <c r="I5" s="46">
        <v>2750</v>
      </c>
      <c r="J5" s="48"/>
      <c r="K5" s="49">
        <f>AVERAGE(E5,G5,I5)</f>
        <v>2433.33</v>
      </c>
      <c r="L5" s="48">
        <f t="shared" ref="L5" si="0">MIN(E5,G5,I5)</f>
        <v>2200</v>
      </c>
      <c r="M5" s="49" t="s">
        <v>32</v>
      </c>
      <c r="N5" s="48">
        <f>U5/K5*100</f>
        <v>11.68</v>
      </c>
      <c r="O5" s="50">
        <f>19*14</f>
        <v>266</v>
      </c>
      <c r="P5" s="48">
        <f t="shared" ref="P5" si="1">K5*O5</f>
        <v>647265.78</v>
      </c>
      <c r="Q5" s="48">
        <f>E5*O5</f>
        <v>585200</v>
      </c>
      <c r="R5" s="6">
        <f>(SUM(E5,G5,I5))*O5/S5</f>
        <v>647266.67000000004</v>
      </c>
      <c r="S5" s="2">
        <v>3</v>
      </c>
      <c r="T5" s="2">
        <f t="shared" ref="T5" si="2">S5-1</f>
        <v>2</v>
      </c>
      <c r="U5" s="2">
        <f>SQRT(((E5-K5)*(E5-K5)+(G5-K5)*(G5-K5)+(I5-K5)*(I5-K5))/T5)</f>
        <v>284.31203518317699</v>
      </c>
      <c r="V5" s="12">
        <f>IF(N5&gt;32.9,9999,0)</f>
        <v>0</v>
      </c>
      <c r="W5" s="9">
        <f t="shared" ref="W5:W6" si="3">IF(G5&lt;E5,99999,0)</f>
        <v>0</v>
      </c>
      <c r="X5" s="9">
        <f t="shared" ref="X5:X6" si="4">IF(I5&lt;E5,99999,0)</f>
        <v>0</v>
      </c>
      <c r="Y5" s="9">
        <f t="shared" ref="Y5:Y6" si="5">IF(G5/L5*100-100&gt;30,G5/L5*100-100,0)</f>
        <v>0</v>
      </c>
      <c r="Z5" s="9">
        <f t="shared" ref="Z5:Z6" si="6">IF(I5/L5*100-100&gt;30,I5/L5*100-100,0)</f>
        <v>0</v>
      </c>
      <c r="AB5" s="15">
        <v>2300</v>
      </c>
      <c r="AC5" s="5">
        <f>IF(F5=AB5,0,99999)</f>
        <v>99999</v>
      </c>
      <c r="AD5" s="5">
        <v>403.03</v>
      </c>
    </row>
    <row r="6" spans="1:48" ht="42" customHeight="1" x14ac:dyDescent="0.25">
      <c r="A6" s="22"/>
      <c r="B6" s="56"/>
      <c r="C6" s="51" t="s">
        <v>22</v>
      </c>
      <c r="D6" s="52"/>
      <c r="E6" s="51"/>
      <c r="F6" s="52"/>
      <c r="G6" s="57"/>
      <c r="H6" s="52"/>
      <c r="I6" s="51"/>
      <c r="J6" s="52"/>
      <c r="K6" s="51"/>
      <c r="L6" s="52">
        <f t="shared" ref="L6" si="7">MIN(E6,G6,I6)</f>
        <v>0</v>
      </c>
      <c r="M6" s="52"/>
      <c r="N6" s="52"/>
      <c r="O6" s="53"/>
      <c r="P6" s="54">
        <f>SUM(P5:P5)</f>
        <v>647265.78</v>
      </c>
      <c r="Q6" s="54">
        <f>SUM(Q5:Q5)</f>
        <v>585200</v>
      </c>
      <c r="R6" s="1" t="e">
        <f>SUM(R5:R5)-#REF!</f>
        <v>#REF!</v>
      </c>
      <c r="S6" s="11"/>
      <c r="T6" s="11"/>
      <c r="U6" s="11"/>
      <c r="W6" s="9">
        <f t="shared" si="3"/>
        <v>0</v>
      </c>
      <c r="X6" s="9">
        <f t="shared" si="4"/>
        <v>0</v>
      </c>
      <c r="Y6" s="9" t="e">
        <f t="shared" si="5"/>
        <v>#DIV/0!</v>
      </c>
      <c r="Z6" s="9" t="e">
        <f t="shared" si="6"/>
        <v>#DIV/0!</v>
      </c>
    </row>
    <row r="7" spans="1:48" x14ac:dyDescent="0.25">
      <c r="E7" s="4"/>
      <c r="F7" s="4"/>
    </row>
    <row r="8" spans="1:48" x14ac:dyDescent="0.25">
      <c r="D8" s="3" t="s">
        <v>33</v>
      </c>
      <c r="E8" s="8"/>
      <c r="F8" s="8"/>
      <c r="G8" s="8"/>
      <c r="H8" s="8"/>
      <c r="I8" s="8"/>
    </row>
    <row r="9" spans="1:48" x14ac:dyDescent="0.25">
      <c r="K9" s="3" t="s">
        <v>20</v>
      </c>
    </row>
    <row r="11" spans="1:48" x14ac:dyDescent="0.25">
      <c r="C11" s="17"/>
      <c r="D11" s="18"/>
      <c r="E11" s="18"/>
      <c r="F11" s="18"/>
      <c r="G11" s="18"/>
      <c r="H11" s="18"/>
      <c r="I11" s="18"/>
    </row>
    <row r="12" spans="1:48" x14ac:dyDescent="0.25">
      <c r="A12" s="5"/>
      <c r="C12" s="17"/>
      <c r="D12" s="17"/>
      <c r="E12" s="19"/>
      <c r="F12" s="19"/>
      <c r="G12" s="19"/>
      <c r="H12" s="19"/>
      <c r="I12" s="1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48" x14ac:dyDescent="0.25">
      <c r="A13" s="5"/>
      <c r="C13" s="17"/>
      <c r="D13" s="17"/>
      <c r="E13" s="20"/>
      <c r="F13" s="18"/>
      <c r="G13" s="18"/>
      <c r="H13" s="18"/>
      <c r="I13" s="1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48" x14ac:dyDescent="0.25">
      <c r="A14" s="5"/>
      <c r="C14" s="17"/>
      <c r="D14" s="18"/>
      <c r="E14" s="18"/>
      <c r="F14" s="18"/>
      <c r="G14" s="18"/>
      <c r="H14" s="18"/>
      <c r="I14" s="1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48" x14ac:dyDescent="0.25">
      <c r="A15" s="5"/>
      <c r="C15" s="17"/>
      <c r="D15" s="18"/>
      <c r="E15" s="18"/>
      <c r="F15" s="20"/>
      <c r="G15" s="18"/>
      <c r="H15" s="18"/>
      <c r="I15" s="1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48" x14ac:dyDescent="0.25">
      <c r="A16" s="5"/>
      <c r="C16" s="17"/>
      <c r="D16" s="18"/>
      <c r="E16" s="18"/>
      <c r="F16" s="18"/>
      <c r="G16" s="18"/>
      <c r="H16" s="18"/>
      <c r="I16" s="1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5"/>
      <c r="C17" s="17"/>
      <c r="D17" s="18"/>
      <c r="E17" s="18"/>
      <c r="F17" s="18"/>
      <c r="G17" s="18"/>
      <c r="H17" s="18"/>
      <c r="I17" s="1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5">
      <c r="A18" s="5"/>
      <c r="C18" s="17"/>
      <c r="D18" s="18"/>
      <c r="E18" s="18"/>
      <c r="F18" s="18"/>
      <c r="G18" s="18"/>
      <c r="H18" s="18"/>
      <c r="I18" s="1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5"/>
      <c r="C19" s="17"/>
      <c r="D19" s="18"/>
      <c r="E19" s="18"/>
      <c r="F19" s="18"/>
      <c r="G19" s="18"/>
      <c r="H19" s="18"/>
      <c r="I19" s="1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A20" s="5"/>
      <c r="C20" s="17"/>
      <c r="D20" s="18"/>
      <c r="E20" s="18"/>
      <c r="F20" s="18"/>
      <c r="G20" s="18"/>
      <c r="H20" s="18"/>
      <c r="I20" s="1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5"/>
      <c r="C21" s="17"/>
      <c r="D21" s="18"/>
      <c r="E21" s="18"/>
      <c r="F21" s="18"/>
      <c r="G21" s="18"/>
      <c r="H21" s="18"/>
      <c r="I21" s="1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5">
      <c r="A22" s="5"/>
      <c r="C22" s="17"/>
      <c r="D22" s="18"/>
      <c r="E22" s="18"/>
      <c r="F22" s="18"/>
      <c r="G22" s="18"/>
      <c r="H22" s="18"/>
      <c r="I22" s="1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5"/>
      <c r="C23" s="17"/>
      <c r="D23" s="18"/>
      <c r="E23" s="18"/>
      <c r="F23" s="18"/>
      <c r="G23" s="18"/>
      <c r="H23" s="18"/>
      <c r="I23" s="1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5"/>
      <c r="C24" s="17"/>
      <c r="D24" s="18"/>
      <c r="E24" s="18"/>
      <c r="F24" s="18"/>
      <c r="G24" s="18"/>
      <c r="H24" s="18"/>
      <c r="I24" s="1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5"/>
      <c r="C25" s="17"/>
      <c r="D25" s="18"/>
      <c r="E25" s="18"/>
      <c r="F25" s="18"/>
      <c r="G25" s="18"/>
      <c r="H25" s="18"/>
      <c r="I25" s="1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5"/>
      <c r="C26" s="17"/>
      <c r="D26" s="18"/>
      <c r="E26" s="18"/>
      <c r="F26" s="18"/>
      <c r="G26" s="18"/>
      <c r="H26" s="18"/>
      <c r="I26" s="1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C27" s="17"/>
      <c r="D27" s="18"/>
      <c r="E27" s="18"/>
      <c r="F27" s="18"/>
      <c r="G27" s="18"/>
      <c r="H27" s="18"/>
      <c r="I27" s="18"/>
    </row>
    <row r="28" spans="1:26" x14ac:dyDescent="0.25">
      <c r="C28" s="17"/>
      <c r="D28" s="18"/>
      <c r="E28" s="18"/>
      <c r="F28" s="18"/>
      <c r="G28" s="18"/>
      <c r="H28" s="18"/>
      <c r="I28" s="18"/>
    </row>
    <row r="36" spans="6:6" x14ac:dyDescent="0.25">
      <c r="F36" s="13"/>
    </row>
    <row r="37" spans="6:6" x14ac:dyDescent="0.25">
      <c r="F37" s="13"/>
    </row>
    <row r="42" spans="6:6" x14ac:dyDescent="0.25">
      <c r="F42" s="13"/>
    </row>
    <row r="43" spans="6:6" x14ac:dyDescent="0.25">
      <c r="F43" s="13"/>
    </row>
    <row r="49" spans="6:6" x14ac:dyDescent="0.25">
      <c r="F49" s="13"/>
    </row>
    <row r="54" spans="6:6" x14ac:dyDescent="0.25">
      <c r="F54" s="13"/>
    </row>
    <row r="55" spans="6:6" x14ac:dyDescent="0.25">
      <c r="F55" s="13"/>
    </row>
    <row r="60" spans="6:6" x14ac:dyDescent="0.25">
      <c r="F60" s="13"/>
    </row>
    <row r="61" spans="6:6" x14ac:dyDescent="0.25">
      <c r="F61" s="13"/>
    </row>
    <row r="66" spans="6:6" x14ac:dyDescent="0.25">
      <c r="F66" s="13"/>
    </row>
    <row r="67" spans="6:6" x14ac:dyDescent="0.25">
      <c r="F67" s="13"/>
    </row>
    <row r="73" spans="6:6" x14ac:dyDescent="0.25">
      <c r="F73" s="13"/>
    </row>
    <row r="78" spans="6:6" x14ac:dyDescent="0.25">
      <c r="F78" s="13"/>
    </row>
    <row r="79" spans="6:6" x14ac:dyDescent="0.25">
      <c r="F79" s="13"/>
    </row>
    <row r="84" spans="6:6" x14ac:dyDescent="0.25">
      <c r="F84" s="13"/>
    </row>
    <row r="85" spans="6:6" x14ac:dyDescent="0.25">
      <c r="F85" s="13"/>
    </row>
    <row r="90" spans="6:6" x14ac:dyDescent="0.25">
      <c r="F90" s="13"/>
    </row>
    <row r="91" spans="6:6" x14ac:dyDescent="0.25">
      <c r="F91" s="13"/>
    </row>
    <row r="96" spans="6:6" x14ac:dyDescent="0.25">
      <c r="F96" s="13"/>
    </row>
    <row r="97" spans="6:6" x14ac:dyDescent="0.25">
      <c r="F97" s="13"/>
    </row>
    <row r="103" spans="6:6" x14ac:dyDescent="0.25">
      <c r="F103" s="13"/>
    </row>
    <row r="108" spans="6:6" x14ac:dyDescent="0.25">
      <c r="F108" s="13"/>
    </row>
    <row r="109" spans="6:6" x14ac:dyDescent="0.25">
      <c r="F109" s="13"/>
    </row>
    <row r="114" spans="6:6" x14ac:dyDescent="0.25">
      <c r="F114" s="13"/>
    </row>
    <row r="115" spans="6:6" x14ac:dyDescent="0.25">
      <c r="F115" s="13"/>
    </row>
    <row r="126" spans="6:6" x14ac:dyDescent="0.25">
      <c r="F126" s="13"/>
    </row>
    <row r="127" spans="6:6" x14ac:dyDescent="0.25">
      <c r="F127" s="13"/>
    </row>
    <row r="132" spans="6:6" x14ac:dyDescent="0.25">
      <c r="F132" s="13"/>
    </row>
    <row r="133" spans="6:6" x14ac:dyDescent="0.25">
      <c r="F133" s="13"/>
    </row>
    <row r="138" spans="6:6" x14ac:dyDescent="0.25">
      <c r="F138" s="13"/>
    </row>
    <row r="139" spans="6:6" x14ac:dyDescent="0.25">
      <c r="F139" s="13"/>
    </row>
    <row r="144" spans="6:6" x14ac:dyDescent="0.25">
      <c r="F144" s="13"/>
    </row>
    <row r="145" spans="6:6" x14ac:dyDescent="0.25">
      <c r="F145" s="13"/>
    </row>
    <row r="150" spans="6:6" x14ac:dyDescent="0.25">
      <c r="F150" s="13"/>
    </row>
    <row r="151" spans="6:6" x14ac:dyDescent="0.25">
      <c r="F151" s="13"/>
    </row>
    <row r="156" spans="6:6" x14ac:dyDescent="0.25">
      <c r="F156" s="13"/>
    </row>
    <row r="157" spans="6:6" x14ac:dyDescent="0.25">
      <c r="F157" s="13"/>
    </row>
    <row r="162" spans="6:6" x14ac:dyDescent="0.25">
      <c r="F162" s="13"/>
    </row>
    <row r="163" spans="6:6" x14ac:dyDescent="0.25">
      <c r="F163" s="13"/>
    </row>
    <row r="169" spans="6:6" x14ac:dyDescent="0.25">
      <c r="F169" s="13"/>
    </row>
    <row r="174" spans="6:6" x14ac:dyDescent="0.25">
      <c r="F174" s="13"/>
    </row>
    <row r="175" spans="6:6" x14ac:dyDescent="0.25">
      <c r="F175" s="13"/>
    </row>
    <row r="180" spans="6:6" x14ac:dyDescent="0.25">
      <c r="F180" s="13"/>
    </row>
    <row r="181" spans="6:6" x14ac:dyDescent="0.25">
      <c r="F181" s="13"/>
    </row>
    <row r="186" spans="6:6" x14ac:dyDescent="0.25">
      <c r="F186" s="13"/>
    </row>
    <row r="187" spans="6:6" x14ac:dyDescent="0.25">
      <c r="F187" s="13"/>
    </row>
    <row r="192" spans="6:6" x14ac:dyDescent="0.25">
      <c r="F192" s="13"/>
    </row>
    <row r="193" spans="6:6" x14ac:dyDescent="0.25">
      <c r="F193" s="13"/>
    </row>
    <row r="198" spans="6:6" x14ac:dyDescent="0.25">
      <c r="F198" s="13"/>
    </row>
    <row r="199" spans="6:6" x14ac:dyDescent="0.25">
      <c r="F199" s="13"/>
    </row>
    <row r="205" spans="6:6" x14ac:dyDescent="0.25">
      <c r="F205" s="13"/>
    </row>
    <row r="210" spans="6:6" x14ac:dyDescent="0.25">
      <c r="F210" s="13"/>
    </row>
    <row r="211" spans="6:6" x14ac:dyDescent="0.25">
      <c r="F211" s="13"/>
    </row>
    <row r="217" spans="6:6" x14ac:dyDescent="0.25">
      <c r="F217" s="13"/>
    </row>
    <row r="223" spans="6:6" x14ac:dyDescent="0.25">
      <c r="F223" s="13"/>
    </row>
    <row r="225" spans="6:6" x14ac:dyDescent="0.25">
      <c r="F225" s="13"/>
    </row>
  </sheetData>
  <autoFilter ref="A4:AB4">
    <sortState ref="A4:AV41">
      <sortCondition ref="V3"/>
    </sortState>
  </autoFilter>
  <mergeCells count="1">
    <mergeCell ref="B1:U1"/>
  </mergeCells>
  <phoneticPr fontId="1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 lex</dc:creator>
  <cp:lastModifiedBy>Николай Валерьевич Алексеев</cp:lastModifiedBy>
  <cp:lastPrinted>2026-06-30T07:02:44Z</cp:lastPrinted>
  <dcterms:created xsi:type="dcterms:W3CDTF">2014-02-24T16:07:53Z</dcterms:created>
  <dcterms:modified xsi:type="dcterms:W3CDTF">2026-06-30T07:02:45Z</dcterms:modified>
</cp:coreProperties>
</file>