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Юрслужба\Desktop\ЮРИСТ\2026 год\ЗАКУПКИ\ЕАТ БЕРЕЗКА\то денис\"/>
    </mc:Choice>
  </mc:AlternateContent>
  <bookViews>
    <workbookView xWindow="0" yWindow="0" windowWidth="21000" windowHeight="11775"/>
  </bookViews>
  <sheets>
    <sheet name="Расчет цены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2" l="1"/>
  <c r="L7" i="2"/>
  <c r="M7" i="2" s="1"/>
  <c r="N7" i="2" s="1"/>
  <c r="O7" i="2" s="1"/>
  <c r="O8" i="2" s="1"/>
  <c r="I9" i="2" s="1"/>
  <c r="G8" i="2"/>
  <c r="F8" i="2"/>
  <c r="E8" i="2"/>
  <c r="J7" i="2"/>
  <c r="K7" i="2" l="1"/>
</calcChain>
</file>

<file path=xl/sharedStrings.xml><?xml version="1.0" encoding="utf-8"?>
<sst xmlns="http://schemas.openxmlformats.org/spreadsheetml/2006/main" count="28" uniqueCount="28">
  <si>
    <t xml:space="preserve">Обоснование начальной (максимальной) цены контракта (далее - НМЦК); ЦК, заключаемой с единственным поставщиком
</t>
  </si>
  <si>
    <r>
      <rPr>
        <sz val="12"/>
        <color indexed="8"/>
        <rFont val="Times New Roman"/>
        <charset val="204"/>
      </rPr>
      <t>Метод сопоставимых рыночных цен (анализ рынка). В соответствии с ч.9 ст.22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метод сопоставимых рыночных цен (анализ рынка) является приоритетным для определения и обоснования начальной (максимальной) цены контракта</t>
    </r>
    <r>
      <rPr>
        <b/>
        <sz val="12"/>
        <color indexed="8"/>
        <rFont val="Times New Roman"/>
        <charset val="204"/>
      </rPr>
      <t xml:space="preserve">
</t>
    </r>
  </si>
  <si>
    <t>№</t>
  </si>
  <si>
    <t>Наименование объекта закупки</t>
  </si>
  <si>
    <t>Ед. изм.</t>
  </si>
  <si>
    <t>Кол-во</t>
  </si>
  <si>
    <t>Коммерческие предложения (руб./ед.изм.)</t>
  </si>
  <si>
    <t>Оценка однородности совокупности значений выявленных цен, используемых в расчете НМЦК</t>
  </si>
  <si>
    <t>НМЦК определяемая методом сопоставимых рыночных цен (анализа рынка)*</t>
  </si>
  <si>
    <t>Исполнитель № 1</t>
  </si>
  <si>
    <t>Исполнитель № 2</t>
  </si>
  <si>
    <t>Исполнитель № 3</t>
  </si>
  <si>
    <t>Нормирование (п.7 приказа ФСИН России от 03.03.2017 №157)</t>
  </si>
  <si>
    <t xml:space="preserve">Средняя арифметическая цена за единицу     &lt;ц&gt; </t>
  </si>
  <si>
    <t>Среднее квадратичное отклонение</t>
  </si>
  <si>
    <r>
      <rPr>
        <b/>
        <sz val="10"/>
        <color indexed="8"/>
        <rFont val="Times New Roman"/>
        <charset val="204"/>
      </rPr>
      <t xml:space="preserve">Коэффициент вариации цен V (%)           </t>
    </r>
    <r>
      <rPr>
        <i/>
        <sz val="10"/>
        <color indexed="8"/>
        <rFont val="Times New Roman"/>
        <charset val="204"/>
      </rPr>
      <t xml:space="preserve">         (не должен превышать 33%)</t>
    </r>
  </si>
  <si>
    <r>
      <rPr>
        <b/>
        <sz val="10"/>
        <color indexed="8"/>
        <rFont val="Times New Roman"/>
        <charset val="204"/>
      </rPr>
      <t>Расчет НМЦК по формуле</t>
    </r>
    <r>
      <rPr>
        <sz val="10"/>
        <color indexed="8"/>
        <rFont val="Times New Roman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</si>
  <si>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</si>
  <si>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</si>
  <si>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НМЦК контракта с учетом округления цены за единицу (руб.)</t>
  </si>
  <si>
    <t>усл ед</t>
  </si>
  <si>
    <t>нет (расчетно)</t>
  </si>
  <si>
    <t>В результате проведенного расчета НМЦК составила:</t>
  </si>
  <si>
    <t>рублей</t>
  </si>
  <si>
    <t xml:space="preserve">* При определении НМЦК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НМЦК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(вниз) таких показателей.
</t>
  </si>
  <si>
    <t>Дата подготовки обоснования НМЦК</t>
  </si>
  <si>
    <t>Оказание услуг по ТО автомобиля (ТО №2)</t>
  </si>
  <si>
    <t>услуги ТО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</si>
</sst>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8" formatCode="#\ ##0.00"/>
    <numFmt numFmtId="169" formatCode="0.0000"/>
    <numFmt numFmtId="170" formatCode="0.00000"/>
    <numFmt numFmtId="171" formatCode="dd\.mm\.yyyy"/>
  </numFmts>
  <fonts count="14" x14ac:knownFonts="1">
    <font>
      <sz val="11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indexed="8"/>
      <name val="Times New Roman"/>
      <charset val="204"/>
    </font>
    <font>
      <b/>
      <sz val="12"/>
      <color indexed="8"/>
      <name val="Times New Roman"/>
      <charset val="204"/>
    </font>
    <font>
      <b/>
      <sz val="10"/>
      <color indexed="8"/>
      <name val="Times New Roman"/>
      <charset val="204"/>
    </font>
    <font>
      <sz val="12"/>
      <color rgb="FF000000"/>
      <name val="Times New Roman"/>
      <charset val="204"/>
    </font>
    <font>
      <b/>
      <sz val="12"/>
      <color theme="1"/>
      <name val="Times New Roman"/>
      <charset val="204"/>
    </font>
    <font>
      <sz val="10"/>
      <color indexed="8"/>
      <name val="Times New Roman"/>
      <charset val="204"/>
    </font>
    <font>
      <sz val="10"/>
      <color rgb="FF000000"/>
      <name val="Times New Roman"/>
      <charset val="204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2"/>
      <color indexed="8"/>
      <name val="Times New Roman"/>
      <charset val="204"/>
    </font>
    <font>
      <b/>
      <sz val="10"/>
      <color theme="1"/>
      <name val="Times New Roman"/>
      <charset val="204"/>
    </font>
    <font>
      <i/>
      <sz val="10"/>
      <color indexed="8"/>
      <name val="Times New Roman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center"/>
    </xf>
    <xf numFmtId="0" fontId="2" fillId="0" borderId="0" xfId="0" applyFont="1" applyFill="1" applyAlignment="1" applyProtection="1">
      <alignment vertical="center"/>
      <protection locked="0"/>
    </xf>
    <xf numFmtId="0" fontId="1" fillId="0" borderId="0" xfId="0" applyFont="1"/>
    <xf numFmtId="0" fontId="3" fillId="0" borderId="0" xfId="0" applyFont="1" applyFill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top" wrapText="1"/>
    </xf>
    <xf numFmtId="0" fontId="8" fillId="0" borderId="0" xfId="0" applyFont="1" applyBorder="1" applyAlignment="1">
      <alignment horizontal="justify" wrapText="1"/>
    </xf>
    <xf numFmtId="0" fontId="4" fillId="0" borderId="0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168" fontId="7" fillId="0" borderId="7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/>
    </xf>
    <xf numFmtId="0" fontId="9" fillId="0" borderId="0" xfId="0" applyFont="1" applyAlignment="1">
      <alignment vertical="top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0" xfId="0" applyFont="1"/>
    <xf numFmtId="169" fontId="11" fillId="0" borderId="0" xfId="0" applyNumberFormat="1" applyFont="1" applyFill="1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170" fontId="7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 wrapText="1"/>
    </xf>
    <xf numFmtId="169" fontId="4" fillId="0" borderId="2" xfId="0" applyNumberFormat="1" applyFont="1" applyBorder="1" applyAlignment="1">
      <alignment horizontal="center" vertical="center" wrapText="1"/>
    </xf>
    <xf numFmtId="168" fontId="7" fillId="0" borderId="0" xfId="0" applyNumberFormat="1" applyFont="1" applyBorder="1" applyAlignment="1">
      <alignment horizontal="center" vertical="center" wrapText="1"/>
    </xf>
    <xf numFmtId="170" fontId="7" fillId="0" borderId="0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168" fontId="4" fillId="0" borderId="2" xfId="0" applyNumberFormat="1" applyFont="1" applyBorder="1" applyAlignment="1">
      <alignment horizontal="center" vertical="center" wrapText="1"/>
    </xf>
    <xf numFmtId="168" fontId="6" fillId="0" borderId="2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2" fontId="6" fillId="0" borderId="0" xfId="0" applyNumberFormat="1" applyFont="1" applyBorder="1" applyAlignment="1">
      <alignment vertical="center"/>
    </xf>
    <xf numFmtId="168" fontId="6" fillId="0" borderId="0" xfId="0" applyNumberFormat="1" applyFont="1" applyBorder="1" applyAlignment="1">
      <alignment vertical="center"/>
    </xf>
    <xf numFmtId="171" fontId="10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Border="1"/>
    <xf numFmtId="0" fontId="3" fillId="0" borderId="0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2" fontId="4" fillId="0" borderId="2" xfId="0" applyNumberFormat="1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2" fontId="4" fillId="0" borderId="7" xfId="0" applyNumberFormat="1" applyFont="1" applyBorder="1" applyAlignment="1">
      <alignment horizontal="center" vertical="center" wrapText="1"/>
    </xf>
    <xf numFmtId="2" fontId="4" fillId="0" borderId="6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/>
    </xf>
    <xf numFmtId="0" fontId="9" fillId="0" borderId="0" xfId="0" applyFont="1" applyAlignment="1">
      <alignment vertical="top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5</xdr:row>
      <xdr:rowOff>952500</xdr:rowOff>
    </xdr:from>
    <xdr:to>
      <xdr:col>11</xdr:col>
      <xdr:colOff>0</xdr:colOff>
      <xdr:row>5</xdr:row>
      <xdr:rowOff>1304925</xdr:rowOff>
    </xdr:to>
    <xdr:pic>
      <xdr:nvPicPr>
        <xdr:cNvPr id="21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115425" y="2809875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5</xdr:row>
      <xdr:rowOff>923925</xdr:rowOff>
    </xdr:from>
    <xdr:to>
      <xdr:col>9</xdr:col>
      <xdr:colOff>1019175</xdr:colOff>
      <xdr:row>5</xdr:row>
      <xdr:rowOff>1362075</xdr:rowOff>
    </xdr:to>
    <xdr:pic>
      <xdr:nvPicPr>
        <xdr:cNvPr id="21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086725" y="278130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65274</xdr:colOff>
      <xdr:row>5</xdr:row>
      <xdr:rowOff>1679341</xdr:rowOff>
    </xdr:from>
    <xdr:to>
      <xdr:col>12</xdr:col>
      <xdr:colOff>41461</xdr:colOff>
      <xdr:row>5</xdr:row>
      <xdr:rowOff>2022241</xdr:rowOff>
    </xdr:to>
    <xdr:pic>
      <xdr:nvPicPr>
        <xdr:cNvPr id="217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0113645" y="3536315"/>
          <a:ext cx="142430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266700</xdr:colOff>
      <xdr:row>5</xdr:row>
      <xdr:rowOff>1400175</xdr:rowOff>
    </xdr:from>
    <xdr:to>
      <xdr:col>11</xdr:col>
      <xdr:colOff>419100</xdr:colOff>
      <xdr:row>5</xdr:row>
      <xdr:rowOff>1628775</xdr:rowOff>
    </xdr:to>
    <xdr:pic>
      <xdr:nvPicPr>
        <xdr:cNvPr id="217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10315575" y="32575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6"/>
  <sheetViews>
    <sheetView tabSelected="1" zoomScale="85" zoomScaleNormal="85" workbookViewId="0">
      <selection activeCell="H6" sqref="H6"/>
    </sheetView>
  </sheetViews>
  <sheetFormatPr defaultColWidth="9.140625" defaultRowHeight="12.75" x14ac:dyDescent="0.2"/>
  <cols>
    <col min="1" max="1" width="3.140625" style="4" customWidth="1"/>
    <col min="2" max="2" width="33" style="4" customWidth="1"/>
    <col min="3" max="3" width="6.85546875" style="4" customWidth="1"/>
    <col min="4" max="4" width="7.85546875" style="4" customWidth="1"/>
    <col min="5" max="5" width="11" style="4" customWidth="1"/>
    <col min="6" max="7" width="11.140625" style="4" customWidth="1"/>
    <col min="8" max="8" width="11" style="4" customWidth="1"/>
    <col min="9" max="9" width="14.85546875" style="4" customWidth="1"/>
    <col min="10" max="10" width="15.42578125" style="4" customWidth="1"/>
    <col min="11" max="11" width="14.28515625" style="4" customWidth="1"/>
    <col min="12" max="12" width="21.7109375" style="4" customWidth="1"/>
    <col min="13" max="13" width="12.140625" style="4" customWidth="1"/>
    <col min="14" max="14" width="10.5703125" style="4" customWidth="1"/>
    <col min="15" max="15" width="13.28515625" style="4" customWidth="1"/>
    <col min="16" max="16" width="6.140625" style="4" customWidth="1"/>
    <col min="17" max="16384" width="9.140625" style="4"/>
  </cols>
  <sheetData>
    <row r="1" spans="1:15" ht="19.5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</row>
    <row r="2" spans="1:15" ht="19.5" customHeight="1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9.5" customHeight="1" x14ac:dyDescent="0.2">
      <c r="A3" s="44" t="s">
        <v>26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</row>
    <row r="4" spans="1:15" ht="48.75" customHeight="1" x14ac:dyDescent="0.2">
      <c r="A4" s="45" t="s">
        <v>1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</row>
    <row r="5" spans="1:15" ht="39" customHeight="1" x14ac:dyDescent="0.2">
      <c r="A5" s="57" t="s">
        <v>2</v>
      </c>
      <c r="B5" s="57" t="s">
        <v>3</v>
      </c>
      <c r="C5" s="58" t="s">
        <v>4</v>
      </c>
      <c r="D5" s="58" t="s">
        <v>5</v>
      </c>
      <c r="E5" s="46" t="s">
        <v>6</v>
      </c>
      <c r="F5" s="46"/>
      <c r="G5" s="46"/>
      <c r="H5" s="6"/>
      <c r="I5" s="47" t="s">
        <v>7</v>
      </c>
      <c r="J5" s="47"/>
      <c r="K5" s="47"/>
      <c r="L5" s="48" t="s">
        <v>8</v>
      </c>
      <c r="M5" s="48"/>
      <c r="N5" s="48"/>
      <c r="O5" s="48"/>
    </row>
    <row r="6" spans="1:15" ht="167.25" customHeight="1" x14ac:dyDescent="0.2">
      <c r="A6" s="57"/>
      <c r="B6" s="58"/>
      <c r="C6" s="59"/>
      <c r="D6" s="59"/>
      <c r="E6" s="7" t="s">
        <v>9</v>
      </c>
      <c r="F6" s="7" t="s">
        <v>10</v>
      </c>
      <c r="G6" s="7" t="s">
        <v>11</v>
      </c>
      <c r="H6" s="7" t="s">
        <v>12</v>
      </c>
      <c r="I6" s="24" t="s">
        <v>13</v>
      </c>
      <c r="J6" s="24" t="s">
        <v>14</v>
      </c>
      <c r="K6" s="25" t="s">
        <v>15</v>
      </c>
      <c r="L6" s="26" t="s">
        <v>16</v>
      </c>
      <c r="M6" s="27" t="s">
        <v>17</v>
      </c>
      <c r="N6" s="27" t="s">
        <v>18</v>
      </c>
      <c r="O6" s="27" t="s">
        <v>19</v>
      </c>
    </row>
    <row r="7" spans="1:15" ht="32.25" customHeight="1" x14ac:dyDescent="0.2">
      <c r="A7" s="8">
        <v>1</v>
      </c>
      <c r="B7" s="9" t="s">
        <v>27</v>
      </c>
      <c r="C7" s="10" t="s">
        <v>20</v>
      </c>
      <c r="D7" s="11">
        <v>1</v>
      </c>
      <c r="E7" s="12">
        <v>12500</v>
      </c>
      <c r="F7" s="12">
        <v>12500</v>
      </c>
      <c r="G7" s="12">
        <v>12500</v>
      </c>
      <c r="H7" s="28" t="s">
        <v>21</v>
      </c>
      <c r="I7" s="29">
        <f>$O$7</f>
        <v>12500</v>
      </c>
      <c r="J7" s="30">
        <f>STDEVA(E7:G7)</f>
        <v>0</v>
      </c>
      <c r="K7" s="30">
        <f t="shared" ref="K7" si="0">J7/I7*100</f>
        <v>0</v>
      </c>
      <c r="L7" s="31">
        <f>((D7/3)*(SUM(E7:G7)))</f>
        <v>12500</v>
      </c>
      <c r="M7" s="32">
        <f>L7/D7</f>
        <v>12500</v>
      </c>
      <c r="N7" s="31">
        <f t="shared" ref="N7" si="1">ROUNDDOWN(M7,2)</f>
        <v>12500</v>
      </c>
      <c r="O7" s="31">
        <f>N7*D7</f>
        <v>12500</v>
      </c>
    </row>
    <row r="8" spans="1:15" s="1" customFormat="1" ht="23.25" customHeight="1" x14ac:dyDescent="0.2">
      <c r="A8" s="13"/>
      <c r="B8" s="14"/>
      <c r="C8" s="15"/>
      <c r="D8" s="16"/>
      <c r="E8" s="17">
        <f>E7*D7</f>
        <v>12500</v>
      </c>
      <c r="F8" s="17">
        <f>F7*D7</f>
        <v>12500</v>
      </c>
      <c r="G8" s="17">
        <f>G7*D7</f>
        <v>12500</v>
      </c>
      <c r="H8" s="33"/>
      <c r="I8" s="34"/>
      <c r="J8" s="35"/>
      <c r="K8" s="35"/>
      <c r="L8" s="49"/>
      <c r="M8" s="49"/>
      <c r="N8" s="50"/>
      <c r="O8" s="36">
        <f>SUM(O7:O7)</f>
        <v>12500</v>
      </c>
    </row>
    <row r="9" spans="1:15" s="2" customFormat="1" ht="18" customHeight="1" x14ac:dyDescent="0.25">
      <c r="A9" s="51" t="s">
        <v>22</v>
      </c>
      <c r="B9" s="51"/>
      <c r="C9" s="51"/>
      <c r="D9" s="51"/>
      <c r="E9" s="51"/>
      <c r="F9" s="51"/>
      <c r="G9" s="51"/>
      <c r="H9" s="18"/>
      <c r="I9" s="37">
        <f>O8</f>
        <v>12500</v>
      </c>
      <c r="J9" s="38" t="s">
        <v>23</v>
      </c>
      <c r="K9" s="38"/>
      <c r="L9" s="38"/>
      <c r="M9" s="38"/>
      <c r="N9" s="38"/>
      <c r="O9" s="39"/>
    </row>
    <row r="10" spans="1:15" s="2" customFormat="1" ht="9" customHeight="1" x14ac:dyDescent="0.25">
      <c r="A10" s="18"/>
      <c r="B10" s="18"/>
      <c r="C10" s="18"/>
      <c r="D10" s="18"/>
      <c r="E10" s="18"/>
      <c r="F10" s="18"/>
      <c r="G10" s="18"/>
      <c r="H10" s="18"/>
      <c r="I10" s="40"/>
      <c r="J10" s="38"/>
      <c r="K10" s="38"/>
      <c r="L10" s="38"/>
      <c r="M10" s="38"/>
      <c r="N10" s="38"/>
      <c r="O10" s="39"/>
    </row>
    <row r="11" spans="1:15" ht="60" customHeight="1" x14ac:dyDescent="0.2">
      <c r="A11" s="52" t="s">
        <v>24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</row>
    <row r="12" spans="1:15" ht="47.25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</row>
    <row r="13" spans="1:15" ht="33.75" customHeight="1" x14ac:dyDescent="0.2">
      <c r="A13" s="53" t="s">
        <v>25</v>
      </c>
      <c r="B13" s="53"/>
      <c r="C13" s="53"/>
      <c r="D13" s="53"/>
      <c r="E13" s="53"/>
      <c r="F13" s="53"/>
      <c r="G13" s="53"/>
      <c r="H13" s="20"/>
      <c r="I13" s="41">
        <v>46244</v>
      </c>
      <c r="J13" s="42"/>
      <c r="K13" s="42"/>
      <c r="L13" s="42"/>
      <c r="M13" s="42"/>
      <c r="N13" s="42"/>
      <c r="O13" s="42"/>
    </row>
    <row r="14" spans="1:15" ht="24.75" customHeight="1" x14ac:dyDescent="0.2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</row>
    <row r="15" spans="1:15" s="3" customFormat="1" ht="21" customHeight="1" x14ac:dyDescent="0.25">
      <c r="A15" s="21"/>
      <c r="B15" s="21"/>
      <c r="C15" s="21"/>
      <c r="D15" s="22"/>
      <c r="E15" s="23"/>
      <c r="F15" s="23"/>
      <c r="G15" s="23"/>
      <c r="H15" s="23"/>
    </row>
    <row r="16" spans="1:15" ht="24" customHeight="1" x14ac:dyDescent="0.25">
      <c r="A16" s="55"/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43"/>
      <c r="M16" s="56"/>
      <c r="N16" s="56"/>
      <c r="O16" s="56"/>
    </row>
  </sheetData>
  <mergeCells count="17">
    <mergeCell ref="A16:K16"/>
    <mergeCell ref="M16:O16"/>
    <mergeCell ref="A5:A6"/>
    <mergeCell ref="B5:B6"/>
    <mergeCell ref="C5:C6"/>
    <mergeCell ref="D5:D6"/>
    <mergeCell ref="L8:N8"/>
    <mergeCell ref="A9:G9"/>
    <mergeCell ref="A11:O11"/>
    <mergeCell ref="A13:G13"/>
    <mergeCell ref="A14:O14"/>
    <mergeCell ref="A1:O1"/>
    <mergeCell ref="A3:O3"/>
    <mergeCell ref="A4:O4"/>
    <mergeCell ref="E5:G5"/>
    <mergeCell ref="I5:K5"/>
    <mergeCell ref="L5:O5"/>
  </mergeCells>
  <pageMargins left="0.511811023622047" right="0.118110236220472" top="0.74803149606299202" bottom="0.35433070866141703" header="0" footer="0"/>
  <pageSetup paperSize="9" scale="67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Пользователь Windows</cp:lastModifiedBy>
  <cp:lastPrinted>2025-06-16T11:55:00Z</cp:lastPrinted>
  <dcterms:created xsi:type="dcterms:W3CDTF">2014-01-15T18:15:00Z</dcterms:created>
  <dcterms:modified xsi:type="dcterms:W3CDTF">2026-08-10T13:57:15Z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6B588FDFC9CC4D2085E7D173EE9EB42B_13</vt:lpwstr>
  </property>
  <property fmtid="{D5CDD505-2E9C-101B-9397-08002B2CF9AE}" pid="3" name="KSOProductBuildVer">
    <vt:lpwstr>1049-12.2.0.22549</vt:lpwstr>
  </property>
</Properties>
</file>