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Z:\Контратная служба\!Закупки 2026\! ЕАТ. Прямые договоры\162. Моп-тележки_Рязанцева\"/>
    </mc:Choice>
  </mc:AlternateContent>
  <xr:revisionPtr revIDLastSave="0" documentId="13_ncr:1_{892DCF8E-2C00-4AD7-AE4B-465470385D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НМЦК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N11" i="1"/>
  <c r="N12" i="1"/>
  <c r="N13" i="1"/>
  <c r="N14" i="1"/>
  <c r="N15" i="1"/>
  <c r="N16" i="1"/>
  <c r="N17" i="1"/>
  <c r="N18" i="1"/>
  <c r="N19" i="1"/>
  <c r="N20" i="1"/>
  <c r="O11" i="1"/>
  <c r="O12" i="1"/>
  <c r="O13" i="1"/>
  <c r="P13" i="1" s="1"/>
  <c r="O14" i="1"/>
  <c r="O15" i="1"/>
  <c r="O16" i="1"/>
  <c r="O17" i="1"/>
  <c r="O18" i="1"/>
  <c r="O19" i="1"/>
  <c r="O20" i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10" i="1"/>
  <c r="P17" i="1" l="1"/>
  <c r="P18" i="1"/>
  <c r="P14" i="1"/>
  <c r="P15" i="1"/>
  <c r="P16" i="1"/>
  <c r="P20" i="1"/>
  <c r="P12" i="1"/>
  <c r="P19" i="1"/>
  <c r="P11" i="1"/>
  <c r="R10" i="1"/>
  <c r="R21" i="1" s="1"/>
  <c r="O10" i="1"/>
  <c r="N10" i="1"/>
  <c r="L10" i="1"/>
  <c r="P10" i="1" l="1"/>
</calcChain>
</file>

<file path=xl/sharedStrings.xml><?xml version="1.0" encoding="utf-8"?>
<sst xmlns="http://schemas.openxmlformats.org/spreadsheetml/2006/main" count="74" uniqueCount="41">
  <si>
    <t>№ п/п</t>
  </si>
  <si>
    <t>Наименование товара</t>
  </si>
  <si>
    <t>КТРУ / ОКПД 2</t>
  </si>
  <si>
    <t>Ед. изм.</t>
  </si>
  <si>
    <t>Кол-во</t>
  </si>
  <si>
    <t>Цена без НДС (руб.)</t>
  </si>
  <si>
    <t>Сумма НДС (руб.)</t>
  </si>
  <si>
    <t>Источник ценовой информации (за цену единицы)</t>
  </si>
  <si>
    <t>% НДС</t>
  </si>
  <si>
    <t>Среднее квадратичное отклонение</t>
  </si>
  <si>
    <r>
      <t xml:space="preserve">Коэффициент вариации (%)
</t>
    </r>
    <r>
      <rPr>
        <i/>
        <sz val="10"/>
        <color theme="1"/>
        <rFont val="Times New Roman"/>
        <family val="1"/>
        <charset val="204"/>
      </rPr>
      <t>(не должен превышать 33 %)</t>
    </r>
  </si>
  <si>
    <t>Однородность совокупности значений выявленных цен без учета НДС</t>
  </si>
  <si>
    <t>Тип объекта закупки</t>
  </si>
  <si>
    <t>Товар</t>
  </si>
  <si>
    <t>НМЦК:</t>
  </si>
  <si>
    <t>Штука</t>
  </si>
  <si>
    <t>ОБОСНОВАНИЕ ЦЕНЫ КОНТРАКТА</t>
  </si>
  <si>
    <t>При обосновании цены контракта Заказчик руководствовался «Методическими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утвержденными приказом Министерства экономического развития Российской Федерации от 2 октября 2013 г. № 567.</t>
  </si>
  <si>
    <t>Средняя (средневзвешенная) цена единицы без учета НДС
(руб.)</t>
  </si>
  <si>
    <t>Средняя (средневзвешенная) цена единицы с учетом НДС
(руб.)</t>
  </si>
  <si>
    <t>Минимальная цена за единицу с учетом НДС
(руб.)</t>
  </si>
  <si>
    <t>Сумма по минимальной цене за единицу с учетом НДС
(руб.)</t>
  </si>
  <si>
    <t>Специалист  по закупкам: _______________ М.А. Антошин</t>
  </si>
  <si>
    <t>Тележка TTS Magic System 610 Basic Вт/диски D.125 TTS MS610B0C0000</t>
  </si>
  <si>
    <t>Крышка TTS для 120 л держателя мешка c чек-листом, серая S070326</t>
  </si>
  <si>
    <t>Мешок TTS с молнией 70 л синий 00003680</t>
  </si>
  <si>
    <t>Ведро TTS с герметичной крышкой и ручкой 10 л, желтое 0G003225</t>
  </si>
  <si>
    <t>Ведро TTS с герметичной крышкой и ручкой 10 л, красное 0R003225</t>
  </si>
  <si>
    <t>Держатель TTS для мопов Blik, фиксируемый с педалью и зажимом, для мопов с карманами, 40 см 00000877Y</t>
  </si>
  <si>
    <t>Рукоятка TTS алюминиевая, Ø 23 мм, длина 140 см, синяя ручка 0B001047</t>
  </si>
  <si>
    <t>Рукоятка TTS алюминиевая, Ø 23 мм, длина 140 см, желтая ручка 0G001047</t>
  </si>
  <si>
    <t>Рукоятка TTS алюминиевая, Ø 23 мм, длина 140 см, красная ручка 0R001041</t>
  </si>
  <si>
    <t>Ведро TTS для мытья полов 4 л, желтое 00003360</t>
  </si>
  <si>
    <t>Крышка TTS полипропилен для ведра 4 л. 00003372</t>
  </si>
  <si>
    <t>22.29.23.120</t>
  </si>
  <si>
    <t>Дата подготовки обоснования НМЦК: 29.05.2026</t>
  </si>
  <si>
    <t>Коммерческое предложение
№ 7381
от 29.05.2026</t>
  </si>
  <si>
    <t>Коммерческое предложение
№ б/н
от 29.05.2026</t>
  </si>
  <si>
    <t>32.91.11.000</t>
  </si>
  <si>
    <t>на поставку тележек и инвентаря для уборки для нужд ФГБУ «НИИ пульмонологии» ФМБА России</t>
  </si>
  <si>
    <t>30.99.10.190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</si>
</sst>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"/>
  <sheetViews>
    <sheetView tabSelected="1" zoomScaleNormal="100" workbookViewId="0">
      <selection activeCell="F13" sqref="F13"/>
    </sheetView>
  </sheetViews>
  <sheetFormatPr defaultRowHeight="15" x14ac:dyDescent="0.25"/>
  <cols>
    <col min="1" max="1" width="4.5703125" customWidth="1"/>
    <col min="2" max="2" width="30.7109375" customWidth="1"/>
    <col min="3" max="3" width="13.7109375" customWidth="1"/>
    <col min="6" max="11" width="13.7109375" customWidth="1"/>
    <col min="12" max="12" width="18.28515625" customWidth="1"/>
    <col min="14" max="14" width="18.28515625" customWidth="1"/>
    <col min="15" max="15" width="13.7109375" customWidth="1"/>
    <col min="16" max="16" width="18.28515625" customWidth="1"/>
    <col min="17" max="18" width="13.7109375" customWidth="1"/>
  </cols>
  <sheetData>
    <row r="1" spans="1:1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25">
      <c r="A3" s="25" t="s">
        <v>39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30" customHeight="1" x14ac:dyDescent="0.25">
      <c r="A5" s="22" t="s">
        <v>17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11" t="s">
        <v>12</v>
      </c>
    </row>
    <row r="6" spans="1:19" ht="30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6" t="s">
        <v>7</v>
      </c>
      <c r="G6" s="17"/>
      <c r="H6" s="17"/>
      <c r="I6" s="17"/>
      <c r="J6" s="17"/>
      <c r="K6" s="18"/>
      <c r="L6" s="11" t="s">
        <v>18</v>
      </c>
      <c r="M6" s="11" t="s">
        <v>8</v>
      </c>
      <c r="N6" s="11" t="s">
        <v>19</v>
      </c>
      <c r="O6" s="14" t="s">
        <v>11</v>
      </c>
      <c r="P6" s="15"/>
      <c r="Q6" s="11" t="s">
        <v>20</v>
      </c>
      <c r="R6" s="11" t="s">
        <v>21</v>
      </c>
      <c r="S6" s="12"/>
    </row>
    <row r="7" spans="1:19" ht="45" customHeight="1" x14ac:dyDescent="0.25">
      <c r="A7" s="12"/>
      <c r="B7" s="12"/>
      <c r="C7" s="12"/>
      <c r="D7" s="12"/>
      <c r="E7" s="12"/>
      <c r="F7" s="28" t="s">
        <v>36</v>
      </c>
      <c r="G7" s="29"/>
      <c r="H7" s="28" t="s">
        <v>37</v>
      </c>
      <c r="I7" s="29"/>
      <c r="J7" s="28" t="s">
        <v>37</v>
      </c>
      <c r="K7" s="29"/>
      <c r="L7" s="12"/>
      <c r="M7" s="12"/>
      <c r="N7" s="12"/>
      <c r="O7" s="11" t="s">
        <v>9</v>
      </c>
      <c r="P7" s="11" t="s">
        <v>10</v>
      </c>
      <c r="Q7" s="12"/>
      <c r="R7" s="12"/>
      <c r="S7" s="12"/>
    </row>
    <row r="8" spans="1:19" ht="30" customHeight="1" x14ac:dyDescent="0.25">
      <c r="A8" s="13"/>
      <c r="B8" s="13"/>
      <c r="C8" s="13"/>
      <c r="D8" s="13"/>
      <c r="E8" s="13"/>
      <c r="F8" s="5" t="s">
        <v>5</v>
      </c>
      <c r="G8" s="5" t="s">
        <v>6</v>
      </c>
      <c r="H8" s="5" t="s">
        <v>5</v>
      </c>
      <c r="I8" s="5" t="s">
        <v>6</v>
      </c>
      <c r="J8" s="5" t="s">
        <v>5</v>
      </c>
      <c r="K8" s="5" t="s">
        <v>6</v>
      </c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  <c r="Q9" s="2">
        <v>17</v>
      </c>
      <c r="R9" s="2">
        <v>18</v>
      </c>
      <c r="S9" s="2">
        <v>19</v>
      </c>
    </row>
    <row r="10" spans="1:19" ht="30" customHeight="1" x14ac:dyDescent="0.25">
      <c r="A10" s="1">
        <v>1</v>
      </c>
      <c r="B10" s="8" t="s">
        <v>23</v>
      </c>
      <c r="C10" s="5" t="s">
        <v>40</v>
      </c>
      <c r="D10" s="9" t="s">
        <v>15</v>
      </c>
      <c r="E10" s="9">
        <v>5</v>
      </c>
      <c r="F10" s="7">
        <v>38238.17</v>
      </c>
      <c r="G10" s="7">
        <v>0</v>
      </c>
      <c r="H10" s="7">
        <v>40150.080000000002</v>
      </c>
      <c r="I10" s="7">
        <v>0</v>
      </c>
      <c r="J10" s="7">
        <v>40914.839999999997</v>
      </c>
      <c r="K10" s="7">
        <v>0</v>
      </c>
      <c r="L10" s="3">
        <f>AVERAGE(F10,H10,J10)</f>
        <v>39767.699999999997</v>
      </c>
      <c r="M10" s="7">
        <v>22</v>
      </c>
      <c r="N10" s="3">
        <f>AVERAGE(F10,H10,J10)+AVERAGE(G10,I10,K10)</f>
        <v>39767.699999999997</v>
      </c>
      <c r="O10" s="3">
        <f>STDEV(F10,H10,J10)</f>
        <v>1378.7</v>
      </c>
      <c r="P10" s="3">
        <f>O10/L10*100</f>
        <v>3.47</v>
      </c>
      <c r="Q10" s="3">
        <f>MIN(F10+G10,H10+I10,J10+K10)</f>
        <v>38238.17</v>
      </c>
      <c r="R10" s="3">
        <f>Q10*E10</f>
        <v>191190.85</v>
      </c>
      <c r="S10" s="27" t="s">
        <v>13</v>
      </c>
    </row>
    <row r="11" spans="1:19" ht="29.25" customHeight="1" x14ac:dyDescent="0.25">
      <c r="A11" s="1">
        <v>2</v>
      </c>
      <c r="B11" s="8" t="s">
        <v>24</v>
      </c>
      <c r="C11" s="5" t="s">
        <v>34</v>
      </c>
      <c r="D11" s="9" t="s">
        <v>15</v>
      </c>
      <c r="E11" s="9">
        <v>5</v>
      </c>
      <c r="F11" s="7">
        <v>2847.66</v>
      </c>
      <c r="G11" s="7">
        <v>0</v>
      </c>
      <c r="H11" s="7">
        <v>2990.04</v>
      </c>
      <c r="I11" s="7">
        <v>0</v>
      </c>
      <c r="J11" s="7">
        <v>3047</v>
      </c>
      <c r="K11" s="7">
        <v>0</v>
      </c>
      <c r="L11" s="3">
        <f t="shared" ref="L11:L20" si="0">AVERAGE(F11,H11,J11)</f>
        <v>2961.57</v>
      </c>
      <c r="M11" s="7">
        <v>22</v>
      </c>
      <c r="N11" s="3">
        <f t="shared" ref="N11:N20" si="1">AVERAGE(F11,H11,J11)+AVERAGE(G11,I11,K11)</f>
        <v>2961.57</v>
      </c>
      <c r="O11" s="3">
        <f t="shared" ref="O11:O20" si="2">STDEV(F11,H11,J11)</f>
        <v>102.68</v>
      </c>
      <c r="P11" s="3">
        <f t="shared" ref="P11:P20" si="3">O11/L11*100</f>
        <v>3.47</v>
      </c>
      <c r="Q11" s="3">
        <f t="shared" ref="Q11:Q20" si="4">MIN(F11+G11,H11+I11,J11+K11)</f>
        <v>2847.66</v>
      </c>
      <c r="R11" s="3">
        <f t="shared" ref="R11:R20" si="5">Q11*E11</f>
        <v>14238.3</v>
      </c>
      <c r="S11" s="27" t="s">
        <v>13</v>
      </c>
    </row>
    <row r="12" spans="1:19" ht="25.5" x14ac:dyDescent="0.25">
      <c r="A12" s="1">
        <v>3</v>
      </c>
      <c r="B12" s="8" t="s">
        <v>25</v>
      </c>
      <c r="C12" s="5" t="s">
        <v>34</v>
      </c>
      <c r="D12" s="9" t="s">
        <v>15</v>
      </c>
      <c r="E12" s="9">
        <v>10</v>
      </c>
      <c r="F12" s="7">
        <v>4752.04</v>
      </c>
      <c r="G12" s="7">
        <v>0</v>
      </c>
      <c r="H12" s="7">
        <v>4989.6400000000003</v>
      </c>
      <c r="I12" s="7">
        <v>0</v>
      </c>
      <c r="J12" s="7">
        <v>5084.68</v>
      </c>
      <c r="K12" s="7">
        <v>0</v>
      </c>
      <c r="L12" s="3">
        <f t="shared" si="0"/>
        <v>4942.12</v>
      </c>
      <c r="M12" s="7">
        <v>22</v>
      </c>
      <c r="N12" s="3">
        <f t="shared" si="1"/>
        <v>4942.12</v>
      </c>
      <c r="O12" s="3">
        <f t="shared" si="2"/>
        <v>171.34</v>
      </c>
      <c r="P12" s="3">
        <f t="shared" si="3"/>
        <v>3.47</v>
      </c>
      <c r="Q12" s="3">
        <f t="shared" si="4"/>
        <v>4752.04</v>
      </c>
      <c r="R12" s="3">
        <f t="shared" si="5"/>
        <v>47520.4</v>
      </c>
      <c r="S12" s="27" t="s">
        <v>13</v>
      </c>
    </row>
    <row r="13" spans="1:19" ht="30" customHeight="1" x14ac:dyDescent="0.25">
      <c r="A13" s="1">
        <v>4</v>
      </c>
      <c r="B13" s="8" t="s">
        <v>26</v>
      </c>
      <c r="C13" s="5" t="s">
        <v>34</v>
      </c>
      <c r="D13" s="9" t="s">
        <v>15</v>
      </c>
      <c r="E13" s="9">
        <v>2</v>
      </c>
      <c r="F13" s="7">
        <v>3852.78</v>
      </c>
      <c r="G13" s="7">
        <v>0</v>
      </c>
      <c r="H13" s="7">
        <v>4045.42</v>
      </c>
      <c r="I13" s="7">
        <v>0</v>
      </c>
      <c r="J13" s="7">
        <v>4122.47</v>
      </c>
      <c r="K13" s="7">
        <v>0</v>
      </c>
      <c r="L13" s="3">
        <f t="shared" si="0"/>
        <v>4006.89</v>
      </c>
      <c r="M13" s="7">
        <v>22</v>
      </c>
      <c r="N13" s="3">
        <f t="shared" si="1"/>
        <v>4006.89</v>
      </c>
      <c r="O13" s="3">
        <f t="shared" si="2"/>
        <v>138.91</v>
      </c>
      <c r="P13" s="3">
        <f t="shared" si="3"/>
        <v>3.47</v>
      </c>
      <c r="Q13" s="3">
        <f t="shared" si="4"/>
        <v>3852.78</v>
      </c>
      <c r="R13" s="3">
        <f t="shared" si="5"/>
        <v>7705.56</v>
      </c>
      <c r="S13" s="27" t="s">
        <v>13</v>
      </c>
    </row>
    <row r="14" spans="1:19" ht="30.75" customHeight="1" x14ac:dyDescent="0.25">
      <c r="A14" s="1">
        <v>5</v>
      </c>
      <c r="B14" s="8" t="s">
        <v>27</v>
      </c>
      <c r="C14" s="5" t="s">
        <v>34</v>
      </c>
      <c r="D14" s="9" t="s">
        <v>15</v>
      </c>
      <c r="E14" s="9">
        <v>3</v>
      </c>
      <c r="F14" s="7">
        <v>3902.28</v>
      </c>
      <c r="G14" s="7">
        <v>0</v>
      </c>
      <c r="H14" s="7">
        <v>4097.3900000000003</v>
      </c>
      <c r="I14" s="7">
        <v>0</v>
      </c>
      <c r="J14" s="7">
        <v>4175.4399999999996</v>
      </c>
      <c r="K14" s="7">
        <v>0</v>
      </c>
      <c r="L14" s="3">
        <f t="shared" si="0"/>
        <v>4058.37</v>
      </c>
      <c r="M14" s="7">
        <v>22</v>
      </c>
      <c r="N14" s="3">
        <f t="shared" si="1"/>
        <v>4058.37</v>
      </c>
      <c r="O14" s="3">
        <f t="shared" si="2"/>
        <v>140.69999999999999</v>
      </c>
      <c r="P14" s="3">
        <f t="shared" si="3"/>
        <v>3.47</v>
      </c>
      <c r="Q14" s="3">
        <f t="shared" si="4"/>
        <v>3902.28</v>
      </c>
      <c r="R14" s="3">
        <f t="shared" si="5"/>
        <v>11706.84</v>
      </c>
      <c r="S14" s="27" t="s">
        <v>13</v>
      </c>
    </row>
    <row r="15" spans="1:19" ht="51" x14ac:dyDescent="0.25">
      <c r="A15" s="1">
        <v>6</v>
      </c>
      <c r="B15" s="8" t="s">
        <v>28</v>
      </c>
      <c r="C15" s="5" t="s">
        <v>34</v>
      </c>
      <c r="D15" s="9" t="s">
        <v>15</v>
      </c>
      <c r="E15" s="9">
        <v>10</v>
      </c>
      <c r="F15" s="7">
        <v>2601.52</v>
      </c>
      <c r="G15" s="7">
        <v>0</v>
      </c>
      <c r="H15" s="7">
        <v>2731.6</v>
      </c>
      <c r="I15" s="7">
        <v>0</v>
      </c>
      <c r="J15" s="7">
        <v>2783.63</v>
      </c>
      <c r="K15" s="7">
        <v>0</v>
      </c>
      <c r="L15" s="3">
        <f t="shared" si="0"/>
        <v>2705.58</v>
      </c>
      <c r="M15" s="7">
        <v>22</v>
      </c>
      <c r="N15" s="3">
        <f t="shared" si="1"/>
        <v>2705.58</v>
      </c>
      <c r="O15" s="3">
        <f t="shared" si="2"/>
        <v>93.8</v>
      </c>
      <c r="P15" s="3">
        <f t="shared" si="3"/>
        <v>3.47</v>
      </c>
      <c r="Q15" s="3">
        <f t="shared" si="4"/>
        <v>2601.52</v>
      </c>
      <c r="R15" s="3">
        <f t="shared" si="5"/>
        <v>26015.200000000001</v>
      </c>
      <c r="S15" s="27" t="s">
        <v>13</v>
      </c>
    </row>
    <row r="16" spans="1:19" ht="30.75" customHeight="1" x14ac:dyDescent="0.25">
      <c r="A16" s="1">
        <v>7</v>
      </c>
      <c r="B16" s="8" t="s">
        <v>29</v>
      </c>
      <c r="C16" s="5" t="s">
        <v>38</v>
      </c>
      <c r="D16" s="9" t="s">
        <v>15</v>
      </c>
      <c r="E16" s="9">
        <v>5</v>
      </c>
      <c r="F16" s="7">
        <v>860.76</v>
      </c>
      <c r="G16" s="7">
        <v>0</v>
      </c>
      <c r="H16" s="7">
        <v>903.8</v>
      </c>
      <c r="I16" s="7">
        <v>0</v>
      </c>
      <c r="J16" s="7">
        <v>921.01</v>
      </c>
      <c r="K16" s="7">
        <v>0</v>
      </c>
      <c r="L16" s="3">
        <f t="shared" si="0"/>
        <v>895.19</v>
      </c>
      <c r="M16" s="7">
        <v>22</v>
      </c>
      <c r="N16" s="3">
        <f t="shared" si="1"/>
        <v>895.19</v>
      </c>
      <c r="O16" s="3">
        <f t="shared" si="2"/>
        <v>31.03</v>
      </c>
      <c r="P16" s="3">
        <f t="shared" si="3"/>
        <v>3.47</v>
      </c>
      <c r="Q16" s="3">
        <f t="shared" si="4"/>
        <v>860.76</v>
      </c>
      <c r="R16" s="3">
        <f t="shared" si="5"/>
        <v>4303.8</v>
      </c>
      <c r="S16" s="27" t="s">
        <v>13</v>
      </c>
    </row>
    <row r="17" spans="1:19" ht="30.75" customHeight="1" x14ac:dyDescent="0.25">
      <c r="A17" s="1">
        <v>8</v>
      </c>
      <c r="B17" s="8" t="s">
        <v>30</v>
      </c>
      <c r="C17" s="5" t="s">
        <v>38</v>
      </c>
      <c r="D17" s="9" t="s">
        <v>15</v>
      </c>
      <c r="E17" s="9">
        <v>2</v>
      </c>
      <c r="F17" s="7">
        <v>860.76</v>
      </c>
      <c r="G17" s="7">
        <v>0</v>
      </c>
      <c r="H17" s="7">
        <v>903.8</v>
      </c>
      <c r="I17" s="7">
        <v>0</v>
      </c>
      <c r="J17" s="7">
        <v>921.01</v>
      </c>
      <c r="K17" s="7">
        <v>0</v>
      </c>
      <c r="L17" s="3">
        <f t="shared" si="0"/>
        <v>895.19</v>
      </c>
      <c r="M17" s="7">
        <v>22</v>
      </c>
      <c r="N17" s="3">
        <f t="shared" si="1"/>
        <v>895.19</v>
      </c>
      <c r="O17" s="3">
        <f t="shared" si="2"/>
        <v>31.03</v>
      </c>
      <c r="P17" s="3">
        <f t="shared" si="3"/>
        <v>3.47</v>
      </c>
      <c r="Q17" s="3">
        <f t="shared" si="4"/>
        <v>860.76</v>
      </c>
      <c r="R17" s="3">
        <f t="shared" si="5"/>
        <v>1721.52</v>
      </c>
      <c r="S17" s="27" t="s">
        <v>13</v>
      </c>
    </row>
    <row r="18" spans="1:19" ht="27.75" customHeight="1" x14ac:dyDescent="0.25">
      <c r="A18" s="1">
        <v>9</v>
      </c>
      <c r="B18" s="8" t="s">
        <v>31</v>
      </c>
      <c r="C18" s="5" t="s">
        <v>38</v>
      </c>
      <c r="D18" s="9" t="s">
        <v>15</v>
      </c>
      <c r="E18" s="9">
        <v>3</v>
      </c>
      <c r="F18" s="7">
        <v>860.76</v>
      </c>
      <c r="G18" s="7">
        <v>0</v>
      </c>
      <c r="H18" s="7">
        <v>903.8</v>
      </c>
      <c r="I18" s="7">
        <v>0</v>
      </c>
      <c r="J18" s="7">
        <v>921.01</v>
      </c>
      <c r="K18" s="7">
        <v>0</v>
      </c>
      <c r="L18" s="3">
        <f t="shared" si="0"/>
        <v>895.19</v>
      </c>
      <c r="M18" s="7">
        <v>22</v>
      </c>
      <c r="N18" s="3">
        <f t="shared" si="1"/>
        <v>895.19</v>
      </c>
      <c r="O18" s="3">
        <f t="shared" si="2"/>
        <v>31.03</v>
      </c>
      <c r="P18" s="3">
        <f t="shared" si="3"/>
        <v>3.47</v>
      </c>
      <c r="Q18" s="3">
        <f t="shared" si="4"/>
        <v>860.76</v>
      </c>
      <c r="R18" s="3">
        <f t="shared" si="5"/>
        <v>2582.2800000000002</v>
      </c>
      <c r="S18" s="27" t="s">
        <v>13</v>
      </c>
    </row>
    <row r="19" spans="1:19" ht="25.5" x14ac:dyDescent="0.25">
      <c r="A19" s="1">
        <v>10</v>
      </c>
      <c r="B19" s="8" t="s">
        <v>32</v>
      </c>
      <c r="C19" s="5" t="s">
        <v>34</v>
      </c>
      <c r="D19" s="9" t="s">
        <v>15</v>
      </c>
      <c r="E19" s="9">
        <v>2</v>
      </c>
      <c r="F19" s="7">
        <v>948.76</v>
      </c>
      <c r="G19" s="7">
        <v>0</v>
      </c>
      <c r="H19" s="7">
        <v>996.2</v>
      </c>
      <c r="I19" s="7">
        <v>0</v>
      </c>
      <c r="J19" s="7">
        <v>1015.17</v>
      </c>
      <c r="K19" s="7">
        <v>0</v>
      </c>
      <c r="L19" s="3">
        <f t="shared" si="0"/>
        <v>986.71</v>
      </c>
      <c r="M19" s="7">
        <v>22</v>
      </c>
      <c r="N19" s="3">
        <f t="shared" si="1"/>
        <v>986.71</v>
      </c>
      <c r="O19" s="3">
        <f t="shared" si="2"/>
        <v>34.21</v>
      </c>
      <c r="P19" s="3">
        <f t="shared" si="3"/>
        <v>3.47</v>
      </c>
      <c r="Q19" s="3">
        <f t="shared" si="4"/>
        <v>948.76</v>
      </c>
      <c r="R19" s="3">
        <f t="shared" si="5"/>
        <v>1897.52</v>
      </c>
      <c r="S19" s="27" t="s">
        <v>13</v>
      </c>
    </row>
    <row r="20" spans="1:19" ht="25.5" x14ac:dyDescent="0.25">
      <c r="A20" s="1">
        <v>11</v>
      </c>
      <c r="B20" s="8" t="s">
        <v>33</v>
      </c>
      <c r="C20" s="5" t="s">
        <v>34</v>
      </c>
      <c r="D20" s="9" t="s">
        <v>15</v>
      </c>
      <c r="E20" s="9">
        <v>2</v>
      </c>
      <c r="F20" s="7">
        <v>1060.54</v>
      </c>
      <c r="G20" s="7">
        <v>0</v>
      </c>
      <c r="H20" s="7">
        <v>1113.57</v>
      </c>
      <c r="I20" s="7">
        <v>0</v>
      </c>
      <c r="J20" s="7">
        <v>1134.78</v>
      </c>
      <c r="K20" s="7">
        <v>0</v>
      </c>
      <c r="L20" s="3">
        <f t="shared" si="0"/>
        <v>1102.96</v>
      </c>
      <c r="M20" s="7">
        <v>22</v>
      </c>
      <c r="N20" s="3">
        <f t="shared" si="1"/>
        <v>1102.96</v>
      </c>
      <c r="O20" s="3">
        <f t="shared" si="2"/>
        <v>38.24</v>
      </c>
      <c r="P20" s="3">
        <f t="shared" si="3"/>
        <v>3.47</v>
      </c>
      <c r="Q20" s="3">
        <f t="shared" si="4"/>
        <v>1060.54</v>
      </c>
      <c r="R20" s="3">
        <f t="shared" si="5"/>
        <v>2121.08</v>
      </c>
      <c r="S20" s="27" t="s">
        <v>13</v>
      </c>
    </row>
    <row r="21" spans="1:19" x14ac:dyDescent="0.25">
      <c r="A21" s="19" t="s">
        <v>14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/>
      <c r="R21" s="30">
        <f>SUM(R10:R20)</f>
        <v>311003.34999999998</v>
      </c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4" t="s">
        <v>35</v>
      </c>
      <c r="B23" s="4"/>
      <c r="C23" s="3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 t="s">
        <v>22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</sheetData>
  <mergeCells count="22">
    <mergeCell ref="A21:Q21"/>
    <mergeCell ref="Q6:Q8"/>
    <mergeCell ref="R6:R8"/>
    <mergeCell ref="S5:S8"/>
    <mergeCell ref="A5:R5"/>
    <mergeCell ref="E6:E8"/>
    <mergeCell ref="A3:S3"/>
    <mergeCell ref="A2:S2"/>
    <mergeCell ref="L6:L8"/>
    <mergeCell ref="M6:M8"/>
    <mergeCell ref="N6:N8"/>
    <mergeCell ref="O7:O8"/>
    <mergeCell ref="P7:P8"/>
    <mergeCell ref="O6:P6"/>
    <mergeCell ref="F7:G7"/>
    <mergeCell ref="H7:I7"/>
    <mergeCell ref="J7:K7"/>
    <mergeCell ref="F6:K6"/>
    <mergeCell ref="A6:A8"/>
    <mergeCell ref="B6:B8"/>
    <mergeCell ref="C6:C8"/>
    <mergeCell ref="D6:D8"/>
  </mergeCells>
  <printOptions horizontalCentered="1"/>
  <pageMargins left="0.19685039370078741" right="0.19685039370078741" top="0.39370078740157483" bottom="0.19685039370078741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ФГБУ «НИИ пульмонологии» ФМБА России</dc:creator>
  <cp:lastModifiedBy>Максим Антошин</cp:lastModifiedBy>
  <cp:lastPrinted>2023-06-30T11:09:57Z</cp:lastPrinted>
  <dcterms:created xsi:type="dcterms:W3CDTF">2022-08-15T07:32:39Z</dcterms:created>
  <dcterms:modified xsi:type="dcterms:W3CDTF">2026-06-01T10:27:53Z</dcterms:modified>
</cp:coreProperties>
</file>