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22\контрактныя служба\ЗАКУПКИ\44-ФЗ\2026\ЭМ Печати\"/>
    </mc:Choice>
  </mc:AlternateContent>
  <xr:revisionPtr revIDLastSave="0" documentId="13_ncr:1_{68913D0A-095C-47AE-8DA2-710B87BFAC8F}" xr6:coauthVersionLast="47" xr6:coauthVersionMax="47" xr10:uidLastSave="{00000000-0000-0000-0000-000000000000}"/>
  <bookViews>
    <workbookView xWindow="-108" yWindow="-108" windowWidth="30936" windowHeight="16896" tabRatio="601" xr2:uid="{00000000-000D-0000-FFFF-FFFF00000000}"/>
  </bookViews>
  <sheets>
    <sheet name="Обоснование цены " sheetId="2" r:id="rId1"/>
  </sheets>
  <definedNames>
    <definedName name="_xlnm._FilterDatabase" localSheetId="0" hidden="1">'Обоснование цены '!$B$9:$K$27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26" i="2" l="1"/>
  <c r="I25" i="2" l="1"/>
  <c r="I24" i="2"/>
  <c r="I23" i="2"/>
  <c r="I22" i="2"/>
  <c r="I21" i="2"/>
  <c r="I20" i="2"/>
  <c r="I19" i="2"/>
  <c r="I18" i="2"/>
  <c r="I17" i="2"/>
  <c r="I16" i="2"/>
  <c r="I15" i="2"/>
  <c r="I14" i="2"/>
  <c r="I13" i="2"/>
  <c r="H25" i="2"/>
  <c r="K25" i="2" s="1"/>
  <c r="H24" i="2"/>
  <c r="K24" i="2" s="1"/>
  <c r="H23" i="2"/>
  <c r="K23" i="2" s="1"/>
  <c r="H22" i="2"/>
  <c r="K22" i="2" s="1"/>
  <c r="H21" i="2"/>
  <c r="K21" i="2" s="1"/>
  <c r="H20" i="2"/>
  <c r="K20" i="2" s="1"/>
  <c r="H19" i="2"/>
  <c r="K19" i="2" s="1"/>
  <c r="H18" i="2"/>
  <c r="K18" i="2" s="1"/>
  <c r="H17" i="2"/>
  <c r="K17" i="2" s="1"/>
  <c r="H16" i="2"/>
  <c r="K16" i="2" s="1"/>
  <c r="H15" i="2"/>
  <c r="K15" i="2" s="1"/>
  <c r="H14" i="2"/>
  <c r="K14" i="2" s="1"/>
  <c r="H13" i="2"/>
  <c r="K13" i="2" s="1"/>
  <c r="H12" i="2"/>
  <c r="K12" i="2" s="1"/>
  <c r="I26" i="2"/>
  <c r="J26" i="2" s="1"/>
  <c r="K26" i="2"/>
  <c r="K27" i="2" l="1"/>
  <c r="J25" i="2"/>
  <c r="J14" i="2"/>
  <c r="J13" i="2"/>
  <c r="J15" i="2"/>
  <c r="J16" i="2"/>
  <c r="J18" i="2"/>
  <c r="J19" i="2"/>
  <c r="J20" i="2"/>
  <c r="J17" i="2"/>
  <c r="J23" i="2"/>
  <c r="J24" i="2"/>
  <c r="J22" i="2"/>
  <c r="J21" i="2"/>
  <c r="I12" i="2"/>
  <c r="J12" i="2" s="1"/>
</calcChain>
</file>

<file path=xl/sharedStrings.xml><?xml version="1.0" encoding="utf-8"?>
<sst xmlns="http://schemas.openxmlformats.org/spreadsheetml/2006/main" count="69" uniqueCount="53">
  <si>
    <t>№ п/п</t>
  </si>
  <si>
    <t>Среднее квадратичное отклонение</t>
  </si>
  <si>
    <t>Коэффициент вариации цен V (%)                          (не должен превышать 33%)</t>
  </si>
  <si>
    <t>Ед. изм. (ОКЕИ)</t>
  </si>
  <si>
    <t xml:space="preserve">Средняя арифметическая цена за единицу &lt;ц&gt;, руб. 
</t>
  </si>
  <si>
    <t>Е.М. Абрамова</t>
  </si>
  <si>
    <t>1</t>
  </si>
  <si>
    <t xml:space="preserve">Руководитель контрактной службы </t>
  </si>
  <si>
    <t>Кол-во</t>
  </si>
  <si>
    <t>Цена за ед. изм., руб.</t>
  </si>
  <si>
    <t>ОБОСНОВАНИЕ НАЧАЛЬНОЙ (МАКСИМАЛЬНОЙ) ЦЕНЫ КОНТРАКТА</t>
  </si>
  <si>
    <t>Начальная (максимальная) цена контракта определена методом сопоставимых рыночных цен (анализа рынка) на основании части 1 статьи 22 Федерального закона от 05.04.2013 № 44-ФЗ "О контрактной системе в сфере закупок товаров, работ, услуг для обеспечения государственных и муниципальных нужд" и в соответствии с приказом Министерства экономического развития Российской Федерации от 02.10.2013 № 567 "Об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исполнителем)"</t>
  </si>
  <si>
    <t>шт</t>
  </si>
  <si>
    <t>Начальная (максимальная) цена контракта, определяемая методом сопоставимых рыночных цен (анализа рынка), руб.</t>
  </si>
  <si>
    <r>
      <t xml:space="preserve">Расчет начальной (максимальной) цены контракта по формуле:                          
где: v - количество (объем) закупаемого товара (работы, услуги);
n - количество значений, используемых в расчете;
i - номер источника ценовой информации;
 </t>
    </r>
    <r>
      <rPr>
        <i/>
        <sz val="12"/>
        <rFont val="Times New Roman"/>
        <family val="1"/>
        <charset val="204"/>
      </rPr>
      <t>ц</t>
    </r>
    <r>
      <rPr>
        <sz val="12"/>
        <rFont val="Calibri"/>
        <family val="2"/>
        <charset val="204"/>
      </rPr>
      <t>ᵢ</t>
    </r>
    <r>
      <rPr>
        <sz val="12"/>
        <rFont val="Times New Roman"/>
        <family val="1"/>
        <charset val="204"/>
      </rPr>
      <t xml:space="preserve"> - цена единицы.</t>
    </r>
  </si>
  <si>
    <t>Наименование товара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</si>
  <si>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</si>
  <si>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</si>
  <si>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</si>
  <si>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</si>
  <si>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</si>
  <si>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</si>
  <si>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</si>
  <si>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</si>
  <si>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</si>
  <si>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</si>
  <si>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</si>
  <si>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</si>
  <si>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</si>
  <si>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</si>
  <si>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на поставку штемпелей</t>
  </si>
  <si>
    <t>Штемпель (круглый) тип 1</t>
  </si>
  <si>
    <t>Штемпель (круглый) тип 2</t>
  </si>
  <si>
    <t>Штемпель (прямоугольный) тип 1</t>
  </si>
  <si>
    <t>Штемпель (прямоугольный) тип 2</t>
  </si>
  <si>
    <t>Штемпель (прямоугольный) тип 3</t>
  </si>
  <si>
    <t>Штемпель (прямоугольный) тип 4</t>
  </si>
  <si>
    <t>Штемпель (прямоугольный) тип 5</t>
  </si>
  <si>
    <t>Штемпель (прямоугольный) тип 6</t>
  </si>
  <si>
    <t>Штемпель (прямоугольный) тип 7</t>
  </si>
  <si>
    <t>Штемпель (прямоугольный) тип 8</t>
  </si>
  <si>
    <t>Штемпель (прямоугольный) тип 9</t>
  </si>
  <si>
    <t>Штемпель (прямоугольный) тип 10</t>
  </si>
  <si>
    <t>Штемпель (прямоугольный) тип 11</t>
  </si>
  <si>
    <t>Датер</t>
  </si>
  <si>
    <t>Факсимиле</t>
  </si>
  <si>
    <t>ИТОГО</t>
  </si>
  <si>
    <t>В качестве источников информации при определении начальной (максимальной) цены контракта использованы коммерческие предложения (КП) от потенциальных поставщиков, обладающих опытом поставки подобного вида товара и информация из сети Интернет.</t>
  </si>
  <si>
    <t xml:space="preserve">Источник № 3 https://www.tripechati.ru/basket    </t>
  </si>
  <si>
    <t xml:space="preserve">Источник № 2 https://kim54.ru/shop/4152/desc/pechat-organizacii-0896 </t>
  </si>
  <si>
    <t>Расчетная начальная (максимальная) цена контракта составляет 25 704 (Двадцать пять тысяч семьсот четыре) рублей 73 копеек.</t>
  </si>
  <si>
    <t xml:space="preserve">Источник № 1 КП вх. № 552/26 от 09.06.2026 </t>
  </si>
  <si>
    <t>Коммерческие предложения (КП), предоставленные в ответ на запрос Исх № 360/26 от 28.05.2026 (ЕИС 0373100031126000056)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</si>
</sst>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₽"/>
  </numFmts>
  <fonts count="23" x14ac:knownFonts="1">
    <font>
      <sz val="10"/>
      <name val="Arial Cyr"/>
      <charset val="204"/>
    </font>
    <font>
      <sz val="12"/>
      <color indexed="8"/>
      <name val="Times New Roman"/>
      <family val="1"/>
      <charset val="204"/>
    </font>
    <font>
      <sz val="9"/>
      <color indexed="8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9"/>
      <name val="Arial"/>
      <family val="2"/>
      <charset val="204"/>
    </font>
    <font>
      <sz val="9"/>
      <color indexed="8"/>
      <name val="Arial"/>
      <family val="2"/>
      <charset val="204"/>
    </font>
    <font>
      <b/>
      <sz val="10"/>
      <name val="Arial Cyr"/>
      <charset val="204"/>
    </font>
    <font>
      <sz val="12"/>
      <name val="Arial"/>
      <family val="2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Arial Cyr"/>
      <charset val="204"/>
    </font>
    <font>
      <sz val="9"/>
      <color rgb="FFFF0000"/>
      <name val="Arial"/>
      <family val="2"/>
      <charset val="204"/>
    </font>
    <font>
      <sz val="12"/>
      <color indexed="8"/>
      <name val="Arial"/>
      <family val="2"/>
      <charset val="204"/>
    </font>
    <font>
      <b/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  <font>
      <i/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name val="Calibri"/>
      <family val="2"/>
      <charset val="204"/>
    </font>
    <font>
      <sz val="8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72">
    <xf numFmtId="0" fontId="0" fillId="0" borderId="0" xfId="0"/>
    <xf numFmtId="0" fontId="1" fillId="0" borderId="0" xfId="0" applyFont="1"/>
    <xf numFmtId="0" fontId="3" fillId="0" borderId="0" xfId="0" applyFont="1" applyAlignment="1">
      <alignment vertical="top"/>
    </xf>
    <xf numFmtId="0" fontId="6" fillId="0" borderId="0" xfId="0" applyFont="1" applyAlignment="1">
      <alignment wrapText="1"/>
    </xf>
    <xf numFmtId="49" fontId="9" fillId="0" borderId="0" xfId="0" applyNumberFormat="1" applyFont="1" applyAlignment="1">
      <alignment horizontal="center"/>
    </xf>
    <xf numFmtId="49" fontId="9" fillId="0" borderId="0" xfId="0" applyNumberFormat="1" applyFont="1"/>
    <xf numFmtId="0" fontId="8" fillId="0" borderId="0" xfId="0" applyFont="1"/>
    <xf numFmtId="0" fontId="12" fillId="0" borderId="0" xfId="0" applyFont="1"/>
    <xf numFmtId="0" fontId="6" fillId="0" borderId="0" xfId="0" applyFont="1"/>
    <xf numFmtId="9" fontId="7" fillId="0" borderId="0" xfId="0" applyNumberFormat="1" applyFont="1" applyAlignment="1">
      <alignment horizontal="center"/>
    </xf>
    <xf numFmtId="0" fontId="4" fillId="0" borderId="0" xfId="0" applyFont="1"/>
    <xf numFmtId="0" fontId="9" fillId="0" borderId="0" xfId="0" applyFont="1"/>
    <xf numFmtId="0" fontId="15" fillId="0" borderId="0" xfId="0" applyFont="1" applyAlignment="1">
      <alignment horizontal="center"/>
    </xf>
    <xf numFmtId="0" fontId="14" fillId="0" borderId="0" xfId="0" applyFont="1" applyAlignment="1">
      <alignment vertical="top"/>
    </xf>
    <xf numFmtId="0" fontId="9" fillId="0" borderId="0" xfId="0" applyFont="1" applyAlignment="1">
      <alignment vertical="top"/>
    </xf>
    <xf numFmtId="0" fontId="14" fillId="0" borderId="0" xfId="0" applyFont="1" applyAlignment="1">
      <alignment horizontal="center" vertical="top" wrapText="1"/>
    </xf>
    <xf numFmtId="0" fontId="14" fillId="0" borderId="0" xfId="0" applyFont="1" applyAlignment="1">
      <alignment vertical="top" wrapText="1"/>
    </xf>
    <xf numFmtId="0" fontId="1" fillId="0" borderId="0" xfId="1" applyFont="1" applyAlignment="1">
      <alignment vertical="top" wrapText="1"/>
    </xf>
    <xf numFmtId="4" fontId="9" fillId="0" borderId="1" xfId="0" applyNumberFormat="1" applyFont="1" applyBorder="1" applyAlignment="1">
      <alignment horizontal="center" vertical="center" wrapText="1"/>
    </xf>
    <xf numFmtId="164" fontId="9" fillId="0" borderId="1" xfId="0" applyNumberFormat="1" applyFont="1" applyBorder="1" applyAlignment="1">
      <alignment horizontal="center" vertical="center"/>
    </xf>
    <xf numFmtId="0" fontId="15" fillId="0" borderId="6" xfId="1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wrapText="1"/>
    </xf>
    <xf numFmtId="4" fontId="11" fillId="0" borderId="0" xfId="0" applyNumberFormat="1" applyFont="1" applyAlignment="1">
      <alignment horizontal="center"/>
    </xf>
    <xf numFmtId="0" fontId="11" fillId="0" borderId="0" xfId="0" applyFont="1" applyAlignment="1">
      <alignment horizontal="center"/>
    </xf>
    <xf numFmtId="0" fontId="13" fillId="0" borderId="0" xfId="0" applyFont="1" applyAlignment="1">
      <alignment horizontal="center" wrapText="1"/>
    </xf>
    <xf numFmtId="0" fontId="6" fillId="0" borderId="0" xfId="0" applyFont="1" applyAlignment="1">
      <alignment horizontal="left" wrapText="1"/>
    </xf>
    <xf numFmtId="0" fontId="16" fillId="0" borderId="0" xfId="0" applyFont="1" applyAlignment="1">
      <alignment horizontal="left"/>
    </xf>
    <xf numFmtId="14" fontId="16" fillId="0" borderId="0" xfId="0" applyNumberFormat="1" applyFont="1" applyAlignment="1">
      <alignment horizontal="left"/>
    </xf>
    <xf numFmtId="0" fontId="15" fillId="0" borderId="0" xfId="1" applyFont="1" applyAlignment="1">
      <alignment horizontal="center" wrapText="1"/>
    </xf>
    <xf numFmtId="4" fontId="14" fillId="0" borderId="1" xfId="0" applyNumberFormat="1" applyFont="1" applyBorder="1" applyAlignment="1">
      <alignment horizontal="center" vertical="center" wrapText="1"/>
    </xf>
    <xf numFmtId="0" fontId="11" fillId="0" borderId="0" xfId="0" applyFont="1"/>
    <xf numFmtId="0" fontId="5" fillId="0" borderId="0" xfId="0" applyFont="1" applyAlignment="1">
      <alignment vertical="center" wrapText="1"/>
    </xf>
    <xf numFmtId="4" fontId="9" fillId="2" borderId="2" xfId="0" applyNumberFormat="1" applyFont="1" applyFill="1" applyBorder="1" applyAlignment="1">
      <alignment horizontal="center" vertical="center" wrapText="1"/>
    </xf>
    <xf numFmtId="14" fontId="9" fillId="0" borderId="0" xfId="0" applyNumberFormat="1" applyFont="1" applyAlignment="1">
      <alignment horizontal="left" wrapText="1"/>
    </xf>
    <xf numFmtId="2" fontId="9" fillId="0" borderId="1" xfId="0" applyNumberFormat="1" applyFont="1" applyBorder="1" applyAlignment="1">
      <alignment horizontal="center" vertical="center" wrapText="1"/>
    </xf>
    <xf numFmtId="49" fontId="9" fillId="0" borderId="10" xfId="0" applyNumberFormat="1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/>
    </xf>
    <xf numFmtId="0" fontId="22" fillId="0" borderId="1" xfId="0" applyFont="1" applyBorder="1" applyAlignment="1">
      <alignment vertical="center"/>
    </xf>
    <xf numFmtId="0" fontId="21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/>
    </xf>
    <xf numFmtId="49" fontId="9" fillId="0" borderId="12" xfId="0" applyNumberFormat="1" applyFont="1" applyBorder="1" applyAlignment="1">
      <alignment horizontal="center" vertical="center" wrapText="1"/>
    </xf>
    <xf numFmtId="2" fontId="9" fillId="0" borderId="11" xfId="0" applyNumberFormat="1" applyFont="1" applyBorder="1" applyAlignment="1">
      <alignment horizontal="center" vertical="center" wrapText="1"/>
    </xf>
    <xf numFmtId="164" fontId="9" fillId="0" borderId="11" xfId="0" applyNumberFormat="1" applyFont="1" applyBorder="1" applyAlignment="1">
      <alignment horizontal="center" vertical="center"/>
    </xf>
    <xf numFmtId="49" fontId="14" fillId="0" borderId="13" xfId="0" applyNumberFormat="1" applyFont="1" applyBorder="1" applyAlignment="1">
      <alignment horizontal="center" vertical="center" wrapText="1"/>
    </xf>
    <xf numFmtId="2" fontId="6" fillId="0" borderId="0" xfId="0" applyNumberFormat="1" applyFont="1" applyAlignment="1">
      <alignment horizontal="left" wrapText="1"/>
    </xf>
    <xf numFmtId="2" fontId="9" fillId="0" borderId="1" xfId="0" applyNumberFormat="1" applyFont="1" applyFill="1" applyBorder="1" applyAlignment="1">
      <alignment horizontal="center" vertical="center" wrapText="1"/>
    </xf>
    <xf numFmtId="49" fontId="9" fillId="0" borderId="7" xfId="0" applyNumberFormat="1" applyFont="1" applyBorder="1" applyAlignment="1">
      <alignment horizontal="center" vertical="center" wrapText="1"/>
    </xf>
    <xf numFmtId="49" fontId="9" fillId="0" borderId="3" xfId="0" applyNumberFormat="1" applyFont="1" applyBorder="1" applyAlignment="1">
      <alignment horizontal="center" vertical="center" wrapText="1"/>
    </xf>
    <xf numFmtId="49" fontId="9" fillId="0" borderId="5" xfId="0" applyNumberFormat="1" applyFont="1" applyBorder="1" applyAlignment="1">
      <alignment horizontal="center" vertical="center" wrapText="1"/>
    </xf>
    <xf numFmtId="49" fontId="9" fillId="0" borderId="4" xfId="0" applyNumberFormat="1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9" fillId="0" borderId="7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4" fontId="9" fillId="0" borderId="2" xfId="0" applyNumberFormat="1" applyFont="1" applyBorder="1" applyAlignment="1">
      <alignment horizontal="center" vertical="top" wrapText="1"/>
    </xf>
    <xf numFmtId="4" fontId="9" fillId="0" borderId="3" xfId="0" applyNumberFormat="1" applyFont="1" applyBorder="1" applyAlignment="1">
      <alignment horizontal="center" vertical="top" wrapTex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49" fontId="9" fillId="0" borderId="0" xfId="0" applyNumberFormat="1" applyFont="1" applyBorder="1" applyAlignment="1">
      <alignment horizontal="left" wrapText="1"/>
    </xf>
    <xf numFmtId="49" fontId="8" fillId="0" borderId="0" xfId="0" applyNumberFormat="1" applyFont="1" applyBorder="1" applyAlignment="1">
      <alignment horizontal="left" wrapText="1"/>
    </xf>
    <xf numFmtId="0" fontId="15" fillId="0" borderId="0" xfId="1" applyFont="1" applyAlignment="1">
      <alignment horizontal="left" wrapText="1"/>
    </xf>
    <xf numFmtId="4" fontId="11" fillId="0" borderId="0" xfId="0" applyNumberFormat="1" applyFont="1" applyAlignment="1">
      <alignment horizontal="center"/>
    </xf>
    <xf numFmtId="0" fontId="11" fillId="0" borderId="0" xfId="0" applyFont="1" applyAlignment="1">
      <alignment horizontal="center"/>
    </xf>
    <xf numFmtId="0" fontId="13" fillId="0" borderId="0" xfId="0" applyFont="1" applyAlignment="1">
      <alignment horizontal="center" wrapText="1"/>
    </xf>
    <xf numFmtId="0" fontId="18" fillId="0" borderId="0" xfId="0" applyFont="1" applyAlignment="1">
      <alignment horizontal="left" wrapText="1"/>
    </xf>
    <xf numFmtId="0" fontId="6" fillId="0" borderId="0" xfId="0" applyFont="1" applyAlignment="1">
      <alignment horizont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93231</xdr:colOff>
      <xdr:row>10</xdr:row>
      <xdr:rowOff>229081</xdr:rowOff>
    </xdr:from>
    <xdr:to>
      <xdr:col>8</xdr:col>
      <xdr:colOff>1277217</xdr:colOff>
      <xdr:row>10</xdr:row>
      <xdr:rowOff>704369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135631" y="5486881"/>
          <a:ext cx="1183986" cy="4752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196562</xdr:colOff>
      <xdr:row>10</xdr:row>
      <xdr:rowOff>217727</xdr:rowOff>
    </xdr:from>
    <xdr:to>
      <xdr:col>9</xdr:col>
      <xdr:colOff>1215737</xdr:colOff>
      <xdr:row>10</xdr:row>
      <xdr:rowOff>727652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610562" y="5475527"/>
          <a:ext cx="1019175" cy="509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317500</xdr:colOff>
      <xdr:row>9</xdr:row>
      <xdr:rowOff>359833</xdr:rowOff>
    </xdr:from>
    <xdr:to>
      <xdr:col>10</xdr:col>
      <xdr:colOff>2042818</xdr:colOff>
      <xdr:row>9</xdr:row>
      <xdr:rowOff>859748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FC17EB64-ACC9-4EE6-BC25-92A8CABA3D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202583" y="3556000"/>
          <a:ext cx="1725318" cy="4999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N45"/>
  <sheetViews>
    <sheetView tabSelected="1" zoomScale="66" zoomScaleNormal="66" workbookViewId="0">
      <selection activeCell="B12" sqref="B12"/>
    </sheetView>
  </sheetViews>
  <sheetFormatPr defaultRowHeight="13.2" x14ac:dyDescent="0.25"/>
  <cols>
    <col min="1" max="1" width="9" customWidth="1"/>
    <col min="2" max="2" width="34.5546875" customWidth="1"/>
    <col min="3" max="3" width="12.6640625" customWidth="1"/>
    <col min="4" max="4" width="8.5546875" customWidth="1"/>
    <col min="5" max="5" width="17.44140625" customWidth="1"/>
    <col min="6" max="6" width="17.33203125" customWidth="1"/>
    <col min="7" max="7" width="16.88671875" customWidth="1"/>
    <col min="8" max="8" width="18" customWidth="1"/>
    <col min="9" max="9" width="20" customWidth="1"/>
    <col min="10" max="10" width="20.33203125" customWidth="1"/>
    <col min="11" max="11" width="36.5546875" customWidth="1"/>
    <col min="12" max="12" width="14.6640625" customWidth="1"/>
    <col min="13" max="13" width="12.88671875" customWidth="1"/>
    <col min="14" max="14" width="14.5546875" customWidth="1"/>
  </cols>
  <sheetData>
    <row r="2" spans="1:14" ht="21.75" customHeight="1" x14ac:dyDescent="0.25">
      <c r="A2" s="53" t="s">
        <v>10</v>
      </c>
      <c r="B2" s="54"/>
      <c r="C2" s="54"/>
      <c r="D2" s="54"/>
      <c r="E2" s="54"/>
      <c r="F2" s="54"/>
      <c r="G2" s="54"/>
      <c r="H2" s="54"/>
      <c r="I2" s="54"/>
      <c r="J2" s="54"/>
      <c r="K2" s="54"/>
    </row>
    <row r="3" spans="1:14" ht="24" customHeight="1" x14ac:dyDescent="0.25">
      <c r="A3" s="53" t="s">
        <v>30</v>
      </c>
      <c r="B3" s="53"/>
      <c r="C3" s="53"/>
      <c r="D3" s="53"/>
      <c r="E3" s="53"/>
      <c r="F3" s="53"/>
      <c r="G3" s="53"/>
      <c r="H3" s="53"/>
      <c r="I3" s="53"/>
      <c r="J3" s="53"/>
      <c r="K3" s="53"/>
    </row>
    <row r="4" spans="1:14" ht="6" customHeight="1" x14ac:dyDescent="0.3">
      <c r="B4" s="1"/>
      <c r="C4" s="1"/>
      <c r="D4" s="12"/>
      <c r="E4" s="12"/>
      <c r="F4" s="12"/>
      <c r="G4" s="12"/>
      <c r="H4" s="12"/>
      <c r="I4" s="11"/>
      <c r="J4" s="11"/>
      <c r="K4" s="11"/>
    </row>
    <row r="5" spans="1:14" ht="70.95" customHeight="1" x14ac:dyDescent="0.25">
      <c r="A5" s="55" t="s">
        <v>11</v>
      </c>
      <c r="B5" s="55"/>
      <c r="C5" s="55"/>
      <c r="D5" s="55"/>
      <c r="E5" s="55"/>
      <c r="F5" s="55"/>
      <c r="G5" s="55"/>
      <c r="H5" s="55"/>
      <c r="I5" s="55"/>
      <c r="J5" s="55"/>
      <c r="K5" s="55"/>
    </row>
    <row r="6" spans="1:14" ht="9" customHeight="1" x14ac:dyDescent="0.25">
      <c r="B6" s="57"/>
      <c r="C6" s="57"/>
      <c r="D6" s="57"/>
      <c r="E6" s="57"/>
      <c r="F6" s="57"/>
      <c r="G6" s="57"/>
      <c r="H6" s="57"/>
      <c r="I6" s="57"/>
      <c r="J6" s="57"/>
      <c r="K6" s="57"/>
    </row>
    <row r="7" spans="1:14" ht="48" customHeight="1" x14ac:dyDescent="0.25">
      <c r="A7" s="56" t="s">
        <v>47</v>
      </c>
      <c r="B7" s="56"/>
      <c r="C7" s="56"/>
      <c r="D7" s="56"/>
      <c r="E7" s="56"/>
      <c r="F7" s="56"/>
      <c r="G7" s="56"/>
      <c r="H7" s="56"/>
      <c r="I7" s="56"/>
      <c r="J7" s="56"/>
      <c r="K7" s="56"/>
    </row>
    <row r="8" spans="1:14" ht="16.5" customHeight="1" thickBot="1" x14ac:dyDescent="0.35">
      <c r="A8" s="2"/>
      <c r="B8" s="13"/>
      <c r="C8" s="13"/>
      <c r="D8" s="14"/>
      <c r="E8" s="15"/>
      <c r="F8" s="15"/>
      <c r="G8" s="15"/>
      <c r="H8" s="15"/>
      <c r="I8" s="16"/>
      <c r="J8" s="16"/>
      <c r="K8" s="11"/>
    </row>
    <row r="9" spans="1:14" ht="62.25" customHeight="1" x14ac:dyDescent="0.25">
      <c r="A9" s="51" t="s">
        <v>0</v>
      </c>
      <c r="B9" s="49" t="s">
        <v>15</v>
      </c>
      <c r="C9" s="49" t="s">
        <v>3</v>
      </c>
      <c r="D9" s="49" t="s">
        <v>8</v>
      </c>
      <c r="E9" s="62" t="s">
        <v>52</v>
      </c>
      <c r="F9" s="63"/>
      <c r="G9" s="63"/>
      <c r="H9" s="58" t="s">
        <v>4</v>
      </c>
      <c r="I9" s="58" t="s">
        <v>1</v>
      </c>
      <c r="J9" s="58" t="s">
        <v>2</v>
      </c>
      <c r="K9" s="20" t="s">
        <v>13</v>
      </c>
    </row>
    <row r="10" spans="1:14" ht="113.25" customHeight="1" x14ac:dyDescent="0.25">
      <c r="A10" s="52"/>
      <c r="B10" s="50"/>
      <c r="C10" s="50"/>
      <c r="D10" s="50"/>
      <c r="E10" s="35" t="s">
        <v>51</v>
      </c>
      <c r="F10" s="35" t="s">
        <v>49</v>
      </c>
      <c r="G10" s="35" t="s">
        <v>48</v>
      </c>
      <c r="H10" s="59"/>
      <c r="I10" s="59"/>
      <c r="J10" s="59"/>
      <c r="K10" s="60" t="s">
        <v>14</v>
      </c>
    </row>
    <row r="11" spans="1:14" ht="81" customHeight="1" x14ac:dyDescent="0.25">
      <c r="A11" s="52"/>
      <c r="B11" s="50"/>
      <c r="C11" s="50"/>
      <c r="D11" s="50"/>
      <c r="E11" s="21" t="s">
        <v>9</v>
      </c>
      <c r="F11" s="21" t="s">
        <v>9</v>
      </c>
      <c r="G11" s="21" t="s">
        <v>9</v>
      </c>
      <c r="H11" s="59"/>
      <c r="I11" s="59"/>
      <c r="J11" s="59"/>
      <c r="K11" s="61"/>
      <c r="M11" s="9"/>
      <c r="N11" s="9"/>
    </row>
    <row r="12" spans="1:14" ht="46.95" customHeight="1" x14ac:dyDescent="0.25">
      <c r="A12" s="38" t="s">
        <v>6</v>
      </c>
      <c r="B12" s="41" t="s">
        <v>31</v>
      </c>
      <c r="C12" s="43" t="s">
        <v>12</v>
      </c>
      <c r="D12" s="41">
        <v>1</v>
      </c>
      <c r="E12" s="44">
        <v>285</v>
      </c>
      <c r="F12" s="37">
        <v>430</v>
      </c>
      <c r="G12" s="48">
        <v>500</v>
      </c>
      <c r="H12" s="37">
        <f t="shared" ref="H12:H18" si="0">ROUND(AVERAGE(E12:G12),2)</f>
        <v>405</v>
      </c>
      <c r="I12" s="37">
        <f>STDEV(E12,F12,G12)</f>
        <v>109.65856099730654</v>
      </c>
      <c r="J12" s="48">
        <f>I12/H12*100</f>
        <v>27.076187900569515</v>
      </c>
      <c r="K12" s="18">
        <f>PRODUCT(D12*H12)</f>
        <v>405</v>
      </c>
      <c r="M12" s="9"/>
      <c r="N12" s="9"/>
    </row>
    <row r="13" spans="1:14" ht="46.95" customHeight="1" x14ac:dyDescent="0.25">
      <c r="A13" s="38" t="s">
        <v>16</v>
      </c>
      <c r="B13" s="41" t="s">
        <v>32</v>
      </c>
      <c r="C13" s="43" t="s">
        <v>12</v>
      </c>
      <c r="D13" s="41">
        <v>2</v>
      </c>
      <c r="E13" s="44">
        <v>285</v>
      </c>
      <c r="F13" s="37">
        <v>430</v>
      </c>
      <c r="G13" s="48">
        <v>500</v>
      </c>
      <c r="H13" s="37">
        <f t="shared" si="0"/>
        <v>405</v>
      </c>
      <c r="I13" s="37">
        <f t="shared" ref="I13:I25" si="1">STDEV(E13,F13,G13)</f>
        <v>109.65856099730654</v>
      </c>
      <c r="J13" s="48">
        <f t="shared" ref="J13:J25" si="2">I13/H13*100</f>
        <v>27.076187900569515</v>
      </c>
      <c r="K13" s="18">
        <f t="shared" ref="K13:K26" si="3">PRODUCT(D13*H13)</f>
        <v>810</v>
      </c>
      <c r="M13" s="9"/>
      <c r="N13" s="9"/>
    </row>
    <row r="14" spans="1:14" ht="46.95" customHeight="1" x14ac:dyDescent="0.25">
      <c r="A14" s="38" t="s">
        <v>17</v>
      </c>
      <c r="B14" s="41" t="s">
        <v>33</v>
      </c>
      <c r="C14" s="43" t="s">
        <v>12</v>
      </c>
      <c r="D14" s="41">
        <v>2</v>
      </c>
      <c r="E14" s="44">
        <v>818</v>
      </c>
      <c r="F14" s="37">
        <v>830</v>
      </c>
      <c r="G14" s="48">
        <v>850</v>
      </c>
      <c r="H14" s="37">
        <f t="shared" si="0"/>
        <v>832.67</v>
      </c>
      <c r="I14" s="37">
        <f t="shared" si="1"/>
        <v>16.165807537309522</v>
      </c>
      <c r="J14" s="37">
        <f>I14/H14*100</f>
        <v>1.9414422925420061</v>
      </c>
      <c r="K14" s="18">
        <f t="shared" si="3"/>
        <v>1665.34</v>
      </c>
      <c r="M14" s="9"/>
      <c r="N14" s="9"/>
    </row>
    <row r="15" spans="1:14" ht="46.95" customHeight="1" x14ac:dyDescent="0.25">
      <c r="A15" s="38" t="s">
        <v>18</v>
      </c>
      <c r="B15" s="41" t="s">
        <v>34</v>
      </c>
      <c r="C15" s="43" t="s">
        <v>12</v>
      </c>
      <c r="D15" s="41">
        <v>1</v>
      </c>
      <c r="E15" s="44">
        <v>818</v>
      </c>
      <c r="F15" s="37">
        <v>830</v>
      </c>
      <c r="G15" s="48">
        <v>850</v>
      </c>
      <c r="H15" s="37">
        <f t="shared" si="0"/>
        <v>832.67</v>
      </c>
      <c r="I15" s="37">
        <f t="shared" si="1"/>
        <v>16.165807537309522</v>
      </c>
      <c r="J15" s="37">
        <f t="shared" si="2"/>
        <v>1.9414422925420061</v>
      </c>
      <c r="K15" s="18">
        <f t="shared" si="3"/>
        <v>832.67</v>
      </c>
      <c r="M15" s="9"/>
      <c r="N15" s="9"/>
    </row>
    <row r="16" spans="1:14" ht="46.95" customHeight="1" x14ac:dyDescent="0.25">
      <c r="A16" s="38" t="s">
        <v>19</v>
      </c>
      <c r="B16" s="41" t="s">
        <v>35</v>
      </c>
      <c r="C16" s="43" t="s">
        <v>12</v>
      </c>
      <c r="D16" s="41">
        <v>1</v>
      </c>
      <c r="E16" s="44">
        <v>818</v>
      </c>
      <c r="F16" s="37">
        <v>830</v>
      </c>
      <c r="G16" s="48">
        <v>850</v>
      </c>
      <c r="H16" s="37">
        <f t="shared" si="0"/>
        <v>832.67</v>
      </c>
      <c r="I16" s="37">
        <f t="shared" si="1"/>
        <v>16.165807537309522</v>
      </c>
      <c r="J16" s="37">
        <f t="shared" si="2"/>
        <v>1.9414422925420061</v>
      </c>
      <c r="K16" s="18">
        <f t="shared" si="3"/>
        <v>832.67</v>
      </c>
      <c r="M16" s="9"/>
      <c r="N16" s="9"/>
    </row>
    <row r="17" spans="1:14" ht="46.95" customHeight="1" x14ac:dyDescent="0.25">
      <c r="A17" s="38" t="s">
        <v>20</v>
      </c>
      <c r="B17" s="41" t="s">
        <v>36</v>
      </c>
      <c r="C17" s="43" t="s">
        <v>12</v>
      </c>
      <c r="D17" s="41">
        <v>2</v>
      </c>
      <c r="E17" s="44">
        <v>818</v>
      </c>
      <c r="F17" s="37">
        <v>830</v>
      </c>
      <c r="G17" s="48">
        <v>850</v>
      </c>
      <c r="H17" s="37">
        <f t="shared" si="0"/>
        <v>832.67</v>
      </c>
      <c r="I17" s="37">
        <f t="shared" si="1"/>
        <v>16.165807537309522</v>
      </c>
      <c r="J17" s="37">
        <f t="shared" si="2"/>
        <v>1.9414422925420061</v>
      </c>
      <c r="K17" s="18">
        <f t="shared" si="3"/>
        <v>1665.34</v>
      </c>
      <c r="M17" s="9"/>
      <c r="N17" s="9"/>
    </row>
    <row r="18" spans="1:14" ht="46.95" customHeight="1" x14ac:dyDescent="0.25">
      <c r="A18" s="38" t="s">
        <v>21</v>
      </c>
      <c r="B18" s="41" t="s">
        <v>37</v>
      </c>
      <c r="C18" s="43" t="s">
        <v>12</v>
      </c>
      <c r="D18" s="41">
        <v>2</v>
      </c>
      <c r="E18" s="44">
        <v>818</v>
      </c>
      <c r="F18" s="37">
        <v>830</v>
      </c>
      <c r="G18" s="48">
        <v>850</v>
      </c>
      <c r="H18" s="37">
        <f t="shared" si="0"/>
        <v>832.67</v>
      </c>
      <c r="I18" s="37">
        <f t="shared" si="1"/>
        <v>16.165807537309522</v>
      </c>
      <c r="J18" s="37">
        <f t="shared" si="2"/>
        <v>1.9414422925420061</v>
      </c>
      <c r="K18" s="18">
        <f t="shared" si="3"/>
        <v>1665.34</v>
      </c>
      <c r="M18" s="9"/>
      <c r="N18" s="9"/>
    </row>
    <row r="19" spans="1:14" ht="46.95" customHeight="1" x14ac:dyDescent="0.25">
      <c r="A19" s="38" t="s">
        <v>22</v>
      </c>
      <c r="B19" s="41" t="s">
        <v>38</v>
      </c>
      <c r="C19" s="43" t="s">
        <v>12</v>
      </c>
      <c r="D19" s="41">
        <v>1</v>
      </c>
      <c r="E19" s="44">
        <v>818</v>
      </c>
      <c r="F19" s="37">
        <v>830</v>
      </c>
      <c r="G19" s="48">
        <v>850</v>
      </c>
      <c r="H19" s="37">
        <f t="shared" ref="H19:H25" si="4">ROUND(AVERAGE(E19:G19),2)</f>
        <v>832.67</v>
      </c>
      <c r="I19" s="37">
        <f t="shared" si="1"/>
        <v>16.165807537309522</v>
      </c>
      <c r="J19" s="37">
        <f t="shared" si="2"/>
        <v>1.9414422925420061</v>
      </c>
      <c r="K19" s="18">
        <f t="shared" si="3"/>
        <v>832.67</v>
      </c>
      <c r="M19" s="9"/>
      <c r="N19" s="9"/>
    </row>
    <row r="20" spans="1:14" ht="46.95" customHeight="1" x14ac:dyDescent="0.25">
      <c r="A20" s="38" t="s">
        <v>23</v>
      </c>
      <c r="B20" s="41" t="s">
        <v>39</v>
      </c>
      <c r="C20" s="43" t="s">
        <v>12</v>
      </c>
      <c r="D20" s="41">
        <v>1</v>
      </c>
      <c r="E20" s="44">
        <v>818</v>
      </c>
      <c r="F20" s="37">
        <v>830</v>
      </c>
      <c r="G20" s="48">
        <v>850</v>
      </c>
      <c r="H20" s="37">
        <f t="shared" si="4"/>
        <v>832.67</v>
      </c>
      <c r="I20" s="37">
        <f t="shared" si="1"/>
        <v>16.165807537309522</v>
      </c>
      <c r="J20" s="37">
        <f t="shared" si="2"/>
        <v>1.9414422925420061</v>
      </c>
      <c r="K20" s="18">
        <f t="shared" si="3"/>
        <v>832.67</v>
      </c>
      <c r="M20" s="9"/>
      <c r="N20" s="9"/>
    </row>
    <row r="21" spans="1:14" ht="46.95" customHeight="1" x14ac:dyDescent="0.25">
      <c r="A21" s="38" t="s">
        <v>24</v>
      </c>
      <c r="B21" s="41" t="s">
        <v>40</v>
      </c>
      <c r="C21" s="43" t="s">
        <v>12</v>
      </c>
      <c r="D21" s="41">
        <v>1</v>
      </c>
      <c r="E21" s="44">
        <v>842</v>
      </c>
      <c r="F21" s="37">
        <v>750</v>
      </c>
      <c r="G21" s="48">
        <v>600</v>
      </c>
      <c r="H21" s="37">
        <f t="shared" si="4"/>
        <v>730.67</v>
      </c>
      <c r="I21" s="37">
        <f t="shared" si="1"/>
        <v>122.15290963924426</v>
      </c>
      <c r="J21" s="37">
        <f t="shared" si="2"/>
        <v>16.717931438165557</v>
      </c>
      <c r="K21" s="18">
        <f t="shared" si="3"/>
        <v>730.67</v>
      </c>
      <c r="M21" s="9"/>
      <c r="N21" s="9"/>
    </row>
    <row r="22" spans="1:14" ht="46.95" customHeight="1" x14ac:dyDescent="0.25">
      <c r="A22" s="38" t="s">
        <v>25</v>
      </c>
      <c r="B22" s="41" t="s">
        <v>41</v>
      </c>
      <c r="C22" s="43" t="s">
        <v>12</v>
      </c>
      <c r="D22" s="41">
        <v>4</v>
      </c>
      <c r="E22" s="44">
        <v>842</v>
      </c>
      <c r="F22" s="37">
        <v>750</v>
      </c>
      <c r="G22" s="48">
        <v>600</v>
      </c>
      <c r="H22" s="37">
        <f t="shared" si="4"/>
        <v>730.67</v>
      </c>
      <c r="I22" s="37">
        <f t="shared" si="1"/>
        <v>122.15290963924426</v>
      </c>
      <c r="J22" s="37">
        <f t="shared" si="2"/>
        <v>16.717931438165557</v>
      </c>
      <c r="K22" s="18">
        <f t="shared" si="3"/>
        <v>2922.68</v>
      </c>
      <c r="M22" s="9"/>
      <c r="N22" s="9"/>
    </row>
    <row r="23" spans="1:14" ht="46.95" customHeight="1" x14ac:dyDescent="0.25">
      <c r="A23" s="38" t="s">
        <v>26</v>
      </c>
      <c r="B23" s="41" t="s">
        <v>42</v>
      </c>
      <c r="C23" s="43" t="s">
        <v>12</v>
      </c>
      <c r="D23" s="41">
        <v>2</v>
      </c>
      <c r="E23" s="44">
        <v>1243</v>
      </c>
      <c r="F23" s="37">
        <v>830</v>
      </c>
      <c r="G23" s="48">
        <v>850</v>
      </c>
      <c r="H23" s="37">
        <f t="shared" si="4"/>
        <v>974.33</v>
      </c>
      <c r="I23" s="37">
        <f t="shared" si="1"/>
        <v>232.88695397839109</v>
      </c>
      <c r="J23" s="37">
        <f t="shared" si="2"/>
        <v>23.902266580972679</v>
      </c>
      <c r="K23" s="18">
        <f t="shared" si="3"/>
        <v>1948.66</v>
      </c>
      <c r="M23" s="9"/>
      <c r="N23" s="9"/>
    </row>
    <row r="24" spans="1:14" ht="46.95" customHeight="1" x14ac:dyDescent="0.25">
      <c r="A24" s="38" t="s">
        <v>27</v>
      </c>
      <c r="B24" s="41" t="s">
        <v>43</v>
      </c>
      <c r="C24" s="43" t="s">
        <v>12</v>
      </c>
      <c r="D24" s="41">
        <v>1</v>
      </c>
      <c r="E24" s="44">
        <v>1754</v>
      </c>
      <c r="F24" s="37">
        <v>1500</v>
      </c>
      <c r="G24" s="48">
        <v>990</v>
      </c>
      <c r="H24" s="37">
        <f t="shared" si="4"/>
        <v>1414.67</v>
      </c>
      <c r="I24" s="37">
        <f t="shared" si="1"/>
        <v>389.08268187280385</v>
      </c>
      <c r="J24" s="37">
        <f t="shared" si="2"/>
        <v>27.503423545618684</v>
      </c>
      <c r="K24" s="18">
        <f t="shared" si="3"/>
        <v>1414.67</v>
      </c>
      <c r="M24" s="9"/>
      <c r="N24" s="9"/>
    </row>
    <row r="25" spans="1:14" ht="46.95" customHeight="1" x14ac:dyDescent="0.25">
      <c r="A25" s="38" t="s">
        <v>28</v>
      </c>
      <c r="B25" s="41" t="s">
        <v>44</v>
      </c>
      <c r="C25" s="43" t="s">
        <v>12</v>
      </c>
      <c r="D25" s="41">
        <v>1</v>
      </c>
      <c r="E25" s="44">
        <v>389</v>
      </c>
      <c r="F25" s="37">
        <v>550</v>
      </c>
      <c r="G25" s="48">
        <v>600</v>
      </c>
      <c r="H25" s="37">
        <f t="shared" si="4"/>
        <v>513</v>
      </c>
      <c r="I25" s="37">
        <f t="shared" si="1"/>
        <v>110.25878649794764</v>
      </c>
      <c r="J25" s="37">
        <f t="shared" si="2"/>
        <v>21.492940837806557</v>
      </c>
      <c r="K25" s="18">
        <f t="shared" si="3"/>
        <v>513</v>
      </c>
      <c r="M25" s="9"/>
      <c r="N25" s="9"/>
    </row>
    <row r="26" spans="1:14" s="7" customFormat="1" ht="39.6" customHeight="1" x14ac:dyDescent="0.2">
      <c r="A26" s="38" t="s">
        <v>29</v>
      </c>
      <c r="B26" s="42" t="s">
        <v>45</v>
      </c>
      <c r="C26" s="43" t="s">
        <v>12</v>
      </c>
      <c r="D26" s="41">
        <v>5</v>
      </c>
      <c r="E26" s="45">
        <v>1380</v>
      </c>
      <c r="F26" s="19">
        <v>1500</v>
      </c>
      <c r="G26" s="19">
        <v>2300</v>
      </c>
      <c r="H26" s="18">
        <f>ROUND(AVERAGE(E26:G26),2)</f>
        <v>1726.67</v>
      </c>
      <c r="I26" s="18">
        <f>STDEV(E26,F26,G26)</f>
        <v>500.13331556029442</v>
      </c>
      <c r="J26" s="18">
        <f>I26/H26*100</f>
        <v>28.965194018561412</v>
      </c>
      <c r="K26" s="18">
        <f t="shared" si="3"/>
        <v>8633.35</v>
      </c>
    </row>
    <row r="27" spans="1:14" s="7" customFormat="1" ht="24" customHeight="1" x14ac:dyDescent="0.25">
      <c r="A27" s="38"/>
      <c r="B27" s="40" t="s">
        <v>46</v>
      </c>
      <c r="C27" s="39"/>
      <c r="D27" s="46"/>
      <c r="E27" s="32"/>
      <c r="F27" s="18"/>
      <c r="G27" s="18"/>
      <c r="H27" s="18"/>
      <c r="I27" s="18"/>
      <c r="J27" s="18"/>
      <c r="K27" s="32">
        <f>SUM(K12:K26)</f>
        <v>25704.730000000003</v>
      </c>
      <c r="M27" s="10"/>
      <c r="N27" s="10"/>
    </row>
    <row r="28" spans="1:14" ht="24.75" customHeight="1" x14ac:dyDescent="0.3">
      <c r="A28" s="64" t="s">
        <v>50</v>
      </c>
      <c r="B28" s="65"/>
      <c r="C28" s="65"/>
      <c r="D28" s="65"/>
      <c r="E28" s="65"/>
      <c r="F28" s="65"/>
      <c r="G28" s="65"/>
      <c r="H28" s="65"/>
      <c r="I28" s="65"/>
      <c r="J28" s="65"/>
      <c r="K28" s="65"/>
    </row>
    <row r="29" spans="1:14" ht="34.5" customHeight="1" x14ac:dyDescent="0.3">
      <c r="A29" s="66" t="s">
        <v>7</v>
      </c>
      <c r="B29" s="66"/>
      <c r="C29" s="66"/>
      <c r="D29" s="66"/>
      <c r="E29" s="17"/>
      <c r="F29" s="66" t="s">
        <v>5</v>
      </c>
      <c r="G29" s="66"/>
      <c r="H29" s="66"/>
      <c r="I29" s="31"/>
      <c r="J29" s="31"/>
      <c r="K29" s="33"/>
    </row>
    <row r="30" spans="1:14" ht="21.75" customHeight="1" x14ac:dyDescent="0.3">
      <c r="C30" s="34"/>
      <c r="D30" s="34"/>
      <c r="E30" s="34"/>
      <c r="F30" s="36">
        <v>46182</v>
      </c>
      <c r="G30" s="34"/>
      <c r="H30" s="34"/>
      <c r="I30" s="3"/>
      <c r="J30" s="69"/>
      <c r="K30" s="67"/>
    </row>
    <row r="31" spans="1:14" ht="12.75" customHeight="1" x14ac:dyDescent="0.25">
      <c r="B31" s="70"/>
      <c r="C31" s="70"/>
      <c r="D31" s="70"/>
      <c r="E31" s="70"/>
      <c r="F31" s="70"/>
      <c r="G31" s="70"/>
      <c r="H31" s="70"/>
      <c r="I31" s="3"/>
      <c r="J31" s="71"/>
      <c r="K31" s="68"/>
    </row>
    <row r="32" spans="1:14" x14ac:dyDescent="0.25">
      <c r="A32" s="29"/>
      <c r="B32" s="22"/>
      <c r="C32" s="22"/>
      <c r="D32" s="23"/>
      <c r="E32" s="23"/>
      <c r="F32" s="23"/>
      <c r="G32" s="23"/>
      <c r="H32" s="23"/>
      <c r="I32" s="24"/>
      <c r="J32" s="24"/>
    </row>
    <row r="33" spans="1:11" ht="12.75" customHeight="1" x14ac:dyDescent="0.25">
      <c r="A33" s="29"/>
      <c r="B33" s="23"/>
      <c r="C33" s="23"/>
      <c r="D33" s="23"/>
      <c r="E33" s="23"/>
      <c r="F33" s="23"/>
      <c r="G33" s="23"/>
      <c r="H33" s="23"/>
      <c r="I33" s="24"/>
      <c r="J33" s="27"/>
      <c r="K33" s="25"/>
    </row>
    <row r="34" spans="1:11" ht="12.75" customHeight="1" x14ac:dyDescent="0.25">
      <c r="A34" s="30"/>
      <c r="B34" s="28"/>
      <c r="C34" s="28"/>
      <c r="D34" s="28"/>
      <c r="E34" s="28"/>
      <c r="F34" s="47"/>
      <c r="G34" s="28"/>
      <c r="H34" s="28"/>
      <c r="I34" s="24"/>
      <c r="J34" s="27"/>
      <c r="K34" s="26"/>
    </row>
    <row r="35" spans="1:11" x14ac:dyDescent="0.25">
      <c r="B35" s="8"/>
      <c r="C35" s="8"/>
      <c r="D35" s="3"/>
      <c r="E35" s="3"/>
      <c r="F35" s="3"/>
      <c r="G35" s="3"/>
      <c r="H35" s="3"/>
      <c r="I35" s="3"/>
      <c r="J35" s="3"/>
    </row>
    <row r="36" spans="1:11" x14ac:dyDescent="0.25">
      <c r="B36" s="8"/>
      <c r="C36" s="8"/>
      <c r="D36" s="3"/>
      <c r="E36" s="3"/>
      <c r="F36" s="3"/>
      <c r="G36" s="3"/>
      <c r="H36" s="3"/>
      <c r="I36" s="3"/>
      <c r="J36" s="69"/>
      <c r="K36" s="67"/>
    </row>
    <row r="37" spans="1:11" x14ac:dyDescent="0.25">
      <c r="J37" s="69"/>
      <c r="K37" s="68"/>
    </row>
    <row r="40" spans="1:11" x14ac:dyDescent="0.25">
      <c r="K40" s="67"/>
    </row>
    <row r="41" spans="1:11" x14ac:dyDescent="0.25">
      <c r="K41" s="68"/>
    </row>
    <row r="45" spans="1:11" ht="15.6" x14ac:dyDescent="0.3">
      <c r="B45" s="6"/>
      <c r="C45" s="6"/>
      <c r="D45" s="1"/>
      <c r="E45" s="4"/>
      <c r="F45" s="5"/>
    </row>
  </sheetData>
  <autoFilter ref="B9:K27" xr:uid="{00000000-0009-0000-0000-000000000000}">
    <filterColumn colId="3" showButton="0"/>
    <filterColumn colId="4" showButton="0"/>
  </autoFilter>
  <dataConsolidate/>
  <mergeCells count="23">
    <mergeCell ref="A28:K28"/>
    <mergeCell ref="F29:H29"/>
    <mergeCell ref="K40:K41"/>
    <mergeCell ref="K36:K37"/>
    <mergeCell ref="J36:J37"/>
    <mergeCell ref="K30:K31"/>
    <mergeCell ref="B31:H31"/>
    <mergeCell ref="J30:J31"/>
    <mergeCell ref="A29:D29"/>
    <mergeCell ref="C9:C11"/>
    <mergeCell ref="A9:A11"/>
    <mergeCell ref="B9:B11"/>
    <mergeCell ref="D9:D11"/>
    <mergeCell ref="A2:K2"/>
    <mergeCell ref="A3:K3"/>
    <mergeCell ref="A5:K5"/>
    <mergeCell ref="A7:K7"/>
    <mergeCell ref="B6:K6"/>
    <mergeCell ref="H9:H11"/>
    <mergeCell ref="I9:I11"/>
    <mergeCell ref="J9:J11"/>
    <mergeCell ref="K10:K11"/>
    <mergeCell ref="E9:G9"/>
  </mergeCells>
  <phoneticPr fontId="20" type="noConversion"/>
  <pageMargins left="0.74803149606299213" right="0.74803149606299213" top="0.39370078740157483" bottom="0.39370078740157483" header="0.51181102362204722" footer="0.51181102362204722"/>
  <pageSetup paperSize="9" scale="61" fitToHeight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Обоснование цены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Penkova</dc:creator>
  <cp:lastModifiedBy>Professional</cp:lastModifiedBy>
  <cp:lastPrinted>2024-03-21T08:42:01Z</cp:lastPrinted>
  <dcterms:created xsi:type="dcterms:W3CDTF">2014-03-31T10:58:32Z</dcterms:created>
  <dcterms:modified xsi:type="dcterms:W3CDTF">2026-06-15T15:06:37Z</dcterms:modified>
</cp:coreProperties>
</file>