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rofessional\YandexDisk\ФКУ ЦИТО (рабочие документы)\ОООС\!! КОНТРАКТЫ\!!! КОНТРАКТЫ ЦИТОВ 2026\ЕДИНСТВЕННЫЙ\АРМАТУРА\"/>
    </mc:Choice>
  </mc:AlternateContent>
  <bookViews>
    <workbookView xWindow="-120" yWindow="-120" windowWidth="29040" windowHeight="15840" tabRatio="500"/>
  </bookViews>
  <sheets>
    <sheet name="НМЦК" sheetId="1" r:id="rId1"/>
  </sheets>
  <definedNames>
    <definedName name="_xlnm_Print_Area" localSheetId="0">НМЦК!$A$7:$L$39</definedName>
    <definedName name="OLE_LINK1" localSheetId="0">НМЦК!$A$21</definedName>
    <definedName name="_xlnm.Print_Titles" localSheetId="0">НМЦК!$24:$24</definedName>
    <definedName name="_xlnm.Print_Area" localSheetId="0">НМЦК!$A$5:$L$40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L35" i="1" l="1"/>
  <c r="L25" i="1"/>
  <c r="J25" i="1"/>
  <c r="I34" i="1"/>
  <c r="I33" i="1"/>
  <c r="I32" i="1"/>
  <c r="J32" i="1" s="1"/>
  <c r="K32" i="1" s="1"/>
  <c r="I31" i="1"/>
  <c r="I30" i="1"/>
  <c r="J30" i="1" s="1"/>
  <c r="K30" i="1" s="1"/>
  <c r="I29" i="1"/>
  <c r="L29" i="1" s="1"/>
  <c r="I28" i="1"/>
  <c r="J28" i="1" s="1"/>
  <c r="K28" i="1" s="1"/>
  <c r="I27" i="1"/>
  <c r="L27" i="1" s="1"/>
  <c r="I26" i="1"/>
  <c r="J26" i="1" s="1"/>
  <c r="K26" i="1" s="1"/>
  <c r="I25" i="1"/>
  <c r="K25" i="1" l="1"/>
  <c r="L30" i="1"/>
  <c r="J33" i="1"/>
  <c r="K33" i="1" s="1"/>
  <c r="J27" i="1"/>
  <c r="K27" i="1" s="1"/>
  <c r="J29" i="1"/>
  <c r="K29" i="1" s="1"/>
  <c r="J31" i="1"/>
  <c r="K31" i="1" s="1"/>
  <c r="J34" i="1"/>
  <c r="K34" i="1" s="1"/>
</calcChain>
</file>

<file path=xl/sharedStrings.xml><?xml version="1.0" encoding="utf-8"?>
<sst xmlns="http://schemas.openxmlformats.org/spreadsheetml/2006/main" count="70" uniqueCount="60">
  <si>
    <t>Форма используется заказчиками, для которых не установлены требования о нормировании в сфере закупок в соответствии со ст. 19 Закона № 44-ФЗ</t>
  </si>
  <si>
    <r>
      <rPr>
        <b/>
        <sz val="14"/>
        <rFont val="Times New Roman"/>
        <family val="1"/>
        <charset val="204"/>
      </rPr>
      <t xml:space="preserve">Обоснование начальной (максимальной) цены контракта
</t>
    </r>
    <r>
      <rPr>
        <b/>
        <sz val="11"/>
        <rFont val="Times New Roman"/>
        <family val="1"/>
        <charset val="204"/>
      </rPr>
      <t>при невозможности применения метода сопоставимых рыночных цен (анализа рынка) с соблюдением особенности определения НМЦК, установленной абзацем вторым подпункта «в» пункта 7 постановления Правительства Российской Федерации от 23.12.2024 № 1875 «О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лиц»</t>
    </r>
  </si>
  <si>
    <t xml:space="preserve">(указывается предмет контракта) </t>
  </si>
  <si>
    <r>
      <rPr>
        <sz val="12"/>
        <color rgb="FF000000"/>
        <rFont val="Times New Roman"/>
        <family val="1"/>
        <charset val="204"/>
      </rPr>
      <t xml:space="preserve">Используемый метод определения начальной (максимальной) цены контракта: </t>
    </r>
    <r>
      <rPr>
        <b/>
        <u/>
        <sz val="12"/>
        <color rgb="FF000000"/>
        <rFont val="Times New Roman"/>
        <family val="1"/>
        <charset val="204"/>
      </rPr>
      <t>иной</t>
    </r>
    <r>
      <rPr>
        <sz val="12"/>
        <color rgb="FF000000"/>
        <rFont val="Times New Roman"/>
        <family val="1"/>
        <charset val="204"/>
      </rPr>
      <t xml:space="preserve"> </t>
    </r>
  </si>
  <si>
    <t xml:space="preserve">Обоснование выбранного метода обоснования начальной (максимальной) цены контракта: </t>
  </si>
  <si>
    <t xml:space="preserve">Метод сопоставимых рыночных цен (анализа рынка)
</t>
  </si>
  <si>
    <r>
      <rPr>
        <sz val="12"/>
        <color rgb="FF000000"/>
        <rFont val="Times New Roman"/>
        <family val="1"/>
        <charset val="204"/>
      </rPr>
      <t>Не применяется: невозможность соблюдения требований абзаца второго подпункта «в» пункта 7 Постановления Правительства РФ от 23.12.2024 № 1875 "О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лиц" по причине, что</t>
    </r>
    <r>
      <rPr>
        <sz val="12"/>
        <color rgb="FF000000"/>
        <rFont val="Times New Roman"/>
        <family val="1"/>
        <charset val="204"/>
      </rPr>
      <t xml:space="preserve"> производство как идентичного товара, так и однородного товара на территории государств-членов ЕАЭС отсутствует (прекращено).</t>
    </r>
  </si>
  <si>
    <t>Нормативный метод</t>
  </si>
  <si>
    <t>Не применяется: отсутствуют требования к закупаемым товарам, работам, услугам, устанавливающие предельные цены товаров, работ, услуг</t>
  </si>
  <si>
    <t>Тарифный метод</t>
  </si>
  <si>
    <t>Не применяется: цены закупаемых товаров, работ, услуг для не подлежат государственному регулированию и не установлены муниципальными правовыми актами.</t>
  </si>
  <si>
    <t>Проектно-сметный метод</t>
  </si>
  <si>
    <t>Не применяется: на основании ч. 9, 9.1 и 9.2 статьи 22 Федерального закона № 44-ФЗ.</t>
  </si>
  <si>
    <t>Затратный метод</t>
  </si>
  <si>
    <t>Не применяется: отсутствует возможность определить сумму произведенных затрат и обычной для определенной сферы деятельности прибыли.</t>
  </si>
  <si>
    <t>Иной метод</t>
  </si>
  <si>
    <t>Применяется: Расчет выполнен аналогично методу сопоставимых рыночных цен (анализа рынка) с учетом товаров, происходящих из иных иностранных государств.</t>
  </si>
  <si>
    <t>Таблица
для обоснования начальной (максимальной) цены контракта</t>
  </si>
  <si>
    <t>№ п/п</t>
  </si>
  <si>
    <t xml:space="preserve">Наименование товара, работы, услуги </t>
  </si>
  <si>
    <t>Основные характеристики товара, работы, услуги</t>
  </si>
  <si>
    <t>Ед. изм</t>
  </si>
  <si>
    <t>Кол-во</t>
  </si>
  <si>
    <t xml:space="preserve">Источники ценовой информации </t>
  </si>
  <si>
    <t>Однородность совокупности значений выявленных цен</t>
  </si>
  <si>
    <t>Начальная (максимальная) цена контракта по позиции (НМЦтру), руб.</t>
  </si>
  <si>
    <t>Средняя арифметическая цена за единицу (с округлением до сотых долей после запятой) &lt;ц&gt;, руб.</t>
  </si>
  <si>
    <r>
      <rPr>
        <sz val="10"/>
        <color rgb="FF000000"/>
        <rFont val="Times New Roman"/>
        <family val="1"/>
        <charset val="204"/>
      </rPr>
      <t xml:space="preserve">Среднее квадратичное отклонение     
</t>
    </r>
    <r>
      <rPr>
        <sz val="10.5"/>
        <color rgb="FF000000"/>
        <rFont val="Times New Roman"/>
        <family val="1"/>
        <charset val="204"/>
      </rPr>
      <t xml:space="preserve">
Ц</t>
    </r>
    <r>
      <rPr>
        <vertAlign val="subscript"/>
        <sz val="10.5"/>
        <color rgb="FF000000"/>
        <rFont val="Times New Roman"/>
        <family val="1"/>
        <charset val="204"/>
      </rPr>
      <t xml:space="preserve">i </t>
    </r>
    <r>
      <rPr>
        <sz val="10.5"/>
        <color rgb="FF000000"/>
        <rFont val="Times New Roman"/>
        <family val="1"/>
        <charset val="204"/>
      </rPr>
      <t>-</t>
    </r>
    <r>
      <rPr>
        <sz val="10"/>
        <color rgb="FF000000"/>
        <rFont val="Times New Roman"/>
        <family val="1"/>
        <charset val="204"/>
      </rPr>
      <t xml:space="preserve"> цена единицы товара, работы, услуги, указанная в источнике с номером i;
&lt;ц&gt; - средняя арифметическая величина цены единицы товара, работы, услуги;
n - количество значений, используемых в расчете</t>
    </r>
  </si>
  <si>
    <r>
      <rPr>
        <sz val="10"/>
        <color rgb="FF000000"/>
        <rFont val="Times New Roman"/>
        <family val="1"/>
        <charset val="204"/>
      </rPr>
      <t xml:space="preserve">Коэффициент вариации цен V (%) </t>
    </r>
    <r>
      <rPr>
        <i/>
        <sz val="10"/>
        <color rgb="FF000000"/>
        <rFont val="Times New Roman"/>
        <family val="1"/>
        <charset val="204"/>
      </rPr>
      <t>(не должен превышать 33%)</t>
    </r>
  </si>
  <si>
    <t>Цена за единицу, руб.</t>
  </si>
  <si>
    <t>Начальная (максимальная) цена контракта (НМЦК), руб.:</t>
  </si>
  <si>
    <t xml:space="preserve">Расчет начальной (максимальной) цены контракта выполнен по формуле, предусмотренной приказом Министерства экономического развития Российской Федерации от 2 октября 2013 года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для определения начальной (максимальной) цены контракта, цены контракта методом сопоставимых рыночных цен (анализа рынка) путем суммирования начальных (максимальных) цен товаров, работ, услуг по позициям (НМЦК тру):
</t>
  </si>
  <si>
    <t>где:</t>
  </si>
  <si>
    <t xml:space="preserve">                                 
                          Цена за единицу товара, работы, услуги по позиции в денежном выражении
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
</t>
  </si>
  <si>
    <r>
      <t>Дата подготовки обоснования начальной (максимальной) цены контракта</t>
    </r>
    <r>
      <rPr>
        <b/>
        <u/>
        <sz val="12"/>
        <rFont val="Times New Roman"/>
        <family val="1"/>
        <charset val="204"/>
      </rPr>
      <t xml:space="preserve">                                       </t>
    </r>
  </si>
  <si>
    <t xml:space="preserve">Приложение №2 
</t>
  </si>
  <si>
    <t xml:space="preserve">закупка дозиметров ДТЛ-02 </t>
  </si>
  <si>
    <t>Исполнитель Машкин Н.А. 8 (4712) 55-63-30 доб. 57-95</t>
  </si>
  <si>
    <t xml:space="preserve">Арматура </t>
  </si>
  <si>
    <t xml:space="preserve">24.10.62.211 Диаметр номинаольный 18 мм
 Класс прочности  A500C -
 Масса одного погонного метра  2 кг
 Площадь сечения  2,545 см/2 см/2
 Предел текучести  500МПа МПа
 Тип профиля Кольцевой или серповидный рифленый с продольными ребрами -
</t>
  </si>
  <si>
    <t>Проволока ок. торговая d=6 отожж</t>
  </si>
  <si>
    <t xml:space="preserve">24.34.11.110 Диаметр 6 мм.
 Изоляция жилы: полиэтилен толщиной 0,25 мм.
 Состояние Отожжённая ( т/о, мягкая) -
 Стандарт ГОСТ 3282-74 -
 Применение Увязка ограждения , хозяйственные цели -
</t>
  </si>
  <si>
    <t xml:space="preserve">Диск отрезной по металлу </t>
  </si>
  <si>
    <t xml:space="preserve">23.91.11.150 Толщина 1,6 мм
 Тип профиля плоский -
 Посадочный диаметр 22,2 мм
 материал Электрокорунд на бакелитовой связке с армированием -
 Диаметр диска 125 мм
</t>
  </si>
  <si>
    <t xml:space="preserve">Сварочные электроды </t>
  </si>
  <si>
    <t xml:space="preserve">25.93.15.120 Диаметр 3,0 мм
 Длина 350 или 360 мм
 Сварочный ток От 70 до 130-140 А
 Род тока постоянный -
 Толщина свариваемого металла 3,0-6,0 мм
</t>
  </si>
  <si>
    <t xml:space="preserve">Проволока вязальная </t>
  </si>
  <si>
    <t xml:space="preserve">24.34.11.110 Диаметр 1,2 мм
 Вид обработки Термически обработанная -
 Материал  Низкоуглеродистая сталь -
</t>
  </si>
  <si>
    <t xml:space="preserve">Лист стальной </t>
  </si>
  <si>
    <t xml:space="preserve">24.10.31.000 Толщина 2 мм
 Ширина 800 мм
 Длина 1600 мм
 Вес 20,16 кг
</t>
  </si>
  <si>
    <t xml:space="preserve">Бур по бетону </t>
  </si>
  <si>
    <t xml:space="preserve">25.73.40.119 Диаметр 8 мм
 Общая длина 110 мм
 Тип хвостовика SDS-Plus -
 Материал стержня Легированная сталь -
 Рабочая длина 45-60 мм
</t>
  </si>
  <si>
    <t xml:space="preserve">Сверло по металлу </t>
  </si>
  <si>
    <t xml:space="preserve">25.73.40.112
 Диаметр 5,0 мм
 Общая длина 86 мм
 Рабочая длина 52 мм
 Тип сверла  спиральное -
 Материал Быстрорежущая сталь -
 Тип хвостовика  Цилиндрический  -
</t>
  </si>
  <si>
    <t xml:space="preserve">Анкерный болт </t>
  </si>
  <si>
    <t xml:space="preserve">25.94.11.110 Диаметр резьбы М6 -
 Диаметр анкера 8 мм
 Длина общая 60 мм
 Материал Углеродистая оцинкованная сталь -
 Тип головки Шестигранная -
 Тип анкера  Распорный с болтами -
 Диаметр сверления  8 мм
</t>
  </si>
  <si>
    <t>м.</t>
  </si>
  <si>
    <t>шт</t>
  </si>
  <si>
    <t>кг</t>
  </si>
  <si>
    <t xml:space="preserve">25.73.40.112
 Диаметр 8,0 -
 Общая длина 117 -
 Рабочая длина 75 -
 Тип хвостовика  Цилиндрический  -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</si>
</sst>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26">
    <font>
      <sz val="10"/>
      <name val="Arial Cyr"/>
      <charset val="1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Arial"/>
      <family val="2"/>
      <charset val="1"/>
    </font>
    <font>
      <b/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u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0.5"/>
      <color rgb="FF000000"/>
      <name val="Times New Roman"/>
      <family val="1"/>
      <charset val="204"/>
    </font>
    <font>
      <vertAlign val="subscript"/>
      <sz val="10.5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3"/>
      <name val="PT Astra Serif"/>
      <family val="1"/>
      <charset val="204"/>
    </font>
    <font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2" borderId="0" xfId="0" applyFont="1" applyFill="1"/>
    <xf numFmtId="0" fontId="14" fillId="0" borderId="1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19" fillId="0" borderId="1" xfId="0" applyFont="1" applyBorder="1" applyAlignment="1">
      <alignment horizontal="center" vertical="top"/>
    </xf>
    <xf numFmtId="164" fontId="1" fillId="0" borderId="0" xfId="0" applyNumberFormat="1" applyFont="1" applyAlignment="1">
      <alignment vertical="top"/>
    </xf>
    <xf numFmtId="164" fontId="21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19" fillId="0" borderId="2" xfId="0" applyFont="1" applyBorder="1" applyAlignment="1">
      <alignment horizontal="center" vertical="top"/>
    </xf>
    <xf numFmtId="164" fontId="1" fillId="0" borderId="0" xfId="0" applyNumberFormat="1" applyFont="1"/>
    <xf numFmtId="0" fontId="14" fillId="0" borderId="1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/>
    </xf>
    <xf numFmtId="4" fontId="19" fillId="0" borderId="1" xfId="0" applyNumberFormat="1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center" vertical="center"/>
    </xf>
    <xf numFmtId="2" fontId="25" fillId="0" borderId="1" xfId="0" applyNumberFormat="1" applyFont="1" applyBorder="1" applyAlignment="1">
      <alignment horizontal="center" vertical="center" wrapText="1"/>
    </xf>
    <xf numFmtId="2" fontId="19" fillId="0" borderId="2" xfId="0" applyNumberFormat="1" applyFont="1" applyBorder="1" applyAlignment="1">
      <alignment horizontal="center" vertical="center"/>
    </xf>
    <xf numFmtId="2" fontId="19" fillId="0" borderId="4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justify" vertical="top" wrapText="1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9" fillId="2" borderId="0" xfId="0" applyFont="1" applyFill="1" applyAlignment="1">
      <alignment horizontal="center" vertical="distributed" wrapText="1"/>
    </xf>
    <xf numFmtId="0" fontId="5" fillId="2" borderId="0" xfId="0" applyFont="1" applyFill="1" applyAlignment="1">
      <alignment horizontal="center" vertical="distributed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19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justify" vertical="top" wrapText="1"/>
    </xf>
    <xf numFmtId="0" fontId="11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right" wrapText="1"/>
    </xf>
    <xf numFmtId="0" fontId="20" fillId="0" borderId="0" xfId="0" applyFont="1" applyAlignment="1">
      <alignment horizontal="justify" vertical="top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justify" vertical="center" wrapText="1"/>
    </xf>
    <xf numFmtId="0" fontId="23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top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center" vertical="top"/>
    </xf>
    <xf numFmtId="0" fontId="19" fillId="0" borderId="2" xfId="0" applyFont="1" applyBorder="1" applyAlignment="1">
      <alignment horizontal="left" vertical="top"/>
    </xf>
    <xf numFmtId="0" fontId="19" fillId="0" borderId="2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15</xdr:col>
      <xdr:colOff>95532</xdr:colOff>
      <xdr:row>3</xdr:row>
      <xdr:rowOff>169941</xdr:rowOff>
    </xdr:from>
    <xdr:to>
      <xdr:col>15</xdr:col>
      <xdr:colOff>293892</xdr:colOff>
      <xdr:row>6</xdr:row>
      <xdr:rowOff>520110</xdr:rowOff>
    </xdr:to>
    <xdr:sp macro="" textlink="">
      <xdr:nvSpPr>
        <xdr:cNvPr id="3" name="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flipV="1">
          <a:off x="17928360" y="901440"/>
          <a:ext cx="198360" cy="1004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10</xdr:col>
      <xdr:colOff>173270</xdr:colOff>
      <xdr:row>22</xdr:row>
      <xdr:rowOff>24466</xdr:rowOff>
    </xdr:from>
    <xdr:to>
      <xdr:col>10</xdr:col>
      <xdr:colOff>1005432</xdr:colOff>
      <xdr:row>22</xdr:row>
      <xdr:rowOff>297346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289070" y="7996891"/>
          <a:ext cx="832162" cy="27288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9</xdr:col>
      <xdr:colOff>179500</xdr:colOff>
      <xdr:row>21</xdr:row>
      <xdr:rowOff>419985</xdr:rowOff>
    </xdr:from>
    <xdr:to>
      <xdr:col>9</xdr:col>
      <xdr:colOff>1452539</xdr:colOff>
      <xdr:row>22</xdr:row>
      <xdr:rowOff>287865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523650" y="7630410"/>
          <a:ext cx="1273039" cy="62988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0</xdr:colOff>
      <xdr:row>36</xdr:row>
      <xdr:rowOff>662934</xdr:rowOff>
    </xdr:from>
    <xdr:to>
      <xdr:col>1</xdr:col>
      <xdr:colOff>1732334</xdr:colOff>
      <xdr:row>36</xdr:row>
      <xdr:rowOff>1207162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0" y="22701403"/>
          <a:ext cx="2125240" cy="544228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0</xdr:colOff>
      <xdr:row>38</xdr:row>
      <xdr:rowOff>200638</xdr:rowOff>
    </xdr:from>
    <xdr:to>
      <xdr:col>1</xdr:col>
      <xdr:colOff>411840</xdr:colOff>
      <xdr:row>38</xdr:row>
      <xdr:rowOff>849827</xdr:rowOff>
    </xdr:to>
    <xdr:pic>
      <xdr:nvPicPr>
        <xdr:cNvPr id="7" name="Pictur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0" y="23667857"/>
          <a:ext cx="804746" cy="649189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48559"/>
  <sheetViews>
    <sheetView tabSelected="1" topLeftCell="A28" zoomScale="80" zoomScaleNormal="80" workbookViewId="0">
      <selection activeCell="M38" sqref="M38"/>
    </sheetView>
  </sheetViews>
  <sheetFormatPr defaultColWidth="8.42578125" defaultRowHeight="18.75"/>
  <cols>
    <col min="1" max="1" width="5.85546875" style="1" customWidth="1"/>
    <col min="2" max="2" width="40" style="1" customWidth="1"/>
    <col min="3" max="3" width="38" style="1" customWidth="1"/>
    <col min="4" max="4" width="9.5703125" style="1" customWidth="1"/>
    <col min="5" max="5" width="10.42578125" style="1" customWidth="1"/>
    <col min="6" max="6" width="12" style="1" customWidth="1"/>
    <col min="7" max="7" width="12.85546875" style="1" customWidth="1"/>
    <col min="8" max="8" width="12.5703125" style="1" customWidth="1"/>
    <col min="9" max="9" width="13.85546875" style="1" customWidth="1"/>
    <col min="10" max="10" width="26.5703125" style="1" customWidth="1"/>
    <col min="11" max="11" width="17" style="1" customWidth="1"/>
    <col min="12" max="12" width="15.7109375" style="1" customWidth="1"/>
    <col min="13" max="13" width="8.42578125" style="1"/>
    <col min="14" max="14" width="21.140625" style="1" customWidth="1"/>
    <col min="15" max="17" width="9" style="1" bestFit="1" customWidth="1"/>
    <col min="18" max="16384" width="8.42578125" style="1"/>
  </cols>
  <sheetData>
    <row r="1" spans="1:12">
      <c r="J1" s="42" t="s">
        <v>35</v>
      </c>
      <c r="K1" s="43"/>
      <c r="L1" s="43"/>
    </row>
    <row r="2" spans="1:12">
      <c r="J2" s="43"/>
      <c r="K2" s="43"/>
      <c r="L2" s="43"/>
    </row>
    <row r="3" spans="1:12">
      <c r="J3" s="43"/>
      <c r="K3" s="43"/>
      <c r="L3" s="43"/>
    </row>
    <row r="5" spans="1:12" ht="12.2" customHeight="1">
      <c r="A5" s="2"/>
      <c r="B5" s="2"/>
      <c r="C5" s="22" t="s">
        <v>0</v>
      </c>
      <c r="D5" s="22"/>
      <c r="E5" s="22"/>
      <c r="F5" s="22"/>
      <c r="G5" s="22"/>
      <c r="H5" s="22"/>
      <c r="I5" s="22"/>
      <c r="J5" s="22"/>
      <c r="K5" s="22"/>
      <c r="L5" s="22"/>
    </row>
    <row r="6" spans="1:1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62.45" customHeight="1">
      <c r="A7" s="23" t="s">
        <v>1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</row>
    <row r="8" spans="1:12" s="3" customFormat="1" ht="24" customHeight="1">
      <c r="A8" s="24" t="s">
        <v>36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</row>
    <row r="9" spans="1:12" ht="14.25" customHeight="1">
      <c r="A9" s="26" t="s">
        <v>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</row>
    <row r="10" spans="1:12">
      <c r="A10" s="27" t="s">
        <v>34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</row>
    <row r="11" spans="1:12" ht="18.75" customHeight="1">
      <c r="A11" s="44" t="s">
        <v>3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</row>
    <row r="12" spans="1:12" ht="18.75" customHeight="1">
      <c r="A12" s="30" t="s">
        <v>4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</row>
    <row r="13" spans="1:12" ht="80.25" customHeight="1">
      <c r="A13" s="30" t="s">
        <v>5</v>
      </c>
      <c r="B13" s="30"/>
      <c r="C13" s="30"/>
      <c r="D13" s="21" t="s">
        <v>6</v>
      </c>
      <c r="E13" s="21"/>
      <c r="F13" s="21"/>
      <c r="G13" s="21"/>
      <c r="H13" s="21"/>
      <c r="I13" s="21"/>
      <c r="J13" s="21"/>
      <c r="K13" s="21"/>
      <c r="L13" s="21"/>
    </row>
    <row r="14" spans="1:12" ht="34.5" customHeight="1">
      <c r="A14" s="45" t="s">
        <v>7</v>
      </c>
      <c r="B14" s="45"/>
      <c r="C14" s="45"/>
      <c r="D14" s="21" t="s">
        <v>8</v>
      </c>
      <c r="E14" s="21"/>
      <c r="F14" s="21"/>
      <c r="G14" s="21"/>
      <c r="H14" s="21"/>
      <c r="I14" s="21"/>
      <c r="J14" s="21"/>
      <c r="K14" s="21"/>
      <c r="L14" s="21"/>
    </row>
    <row r="15" spans="1:12" ht="35.25" customHeight="1">
      <c r="A15" s="30" t="s">
        <v>9</v>
      </c>
      <c r="B15" s="30"/>
      <c r="C15" s="30"/>
      <c r="D15" s="31" t="s">
        <v>10</v>
      </c>
      <c r="E15" s="31"/>
      <c r="F15" s="31"/>
      <c r="G15" s="31"/>
      <c r="H15" s="31"/>
      <c r="I15" s="31"/>
      <c r="J15" s="31"/>
      <c r="K15" s="31"/>
      <c r="L15" s="31"/>
    </row>
    <row r="16" spans="1:12" ht="18.75" customHeight="1">
      <c r="A16" s="30" t="s">
        <v>11</v>
      </c>
      <c r="B16" s="30"/>
      <c r="C16" s="30"/>
      <c r="D16" s="31" t="s">
        <v>12</v>
      </c>
      <c r="E16" s="31"/>
      <c r="F16" s="31"/>
      <c r="G16" s="31"/>
      <c r="H16" s="31"/>
      <c r="I16" s="31"/>
      <c r="J16" s="31"/>
      <c r="K16" s="31"/>
      <c r="L16" s="31"/>
    </row>
    <row r="17" spans="1:14" ht="33.75" customHeight="1">
      <c r="A17" s="30" t="s">
        <v>13</v>
      </c>
      <c r="B17" s="30"/>
      <c r="C17" s="30"/>
      <c r="D17" s="31" t="s">
        <v>14</v>
      </c>
      <c r="E17" s="31"/>
      <c r="F17" s="31"/>
      <c r="G17" s="31"/>
      <c r="H17" s="31"/>
      <c r="I17" s="31"/>
      <c r="J17" s="31"/>
      <c r="K17" s="31"/>
      <c r="L17" s="31"/>
    </row>
    <row r="18" spans="1:14" ht="33.75" customHeight="1">
      <c r="A18" s="30" t="s">
        <v>15</v>
      </c>
      <c r="B18" s="30"/>
      <c r="C18" s="30"/>
      <c r="D18" s="31" t="s">
        <v>16</v>
      </c>
      <c r="E18" s="31"/>
      <c r="F18" s="31"/>
      <c r="G18" s="31"/>
      <c r="H18" s="31"/>
      <c r="I18" s="31"/>
      <c r="J18" s="31"/>
      <c r="K18" s="31"/>
      <c r="L18" s="31"/>
    </row>
    <row r="19" spans="1:14" ht="16.5" customHeight="1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spans="1:14" ht="33.75" customHeight="1">
      <c r="A20" s="33" t="s">
        <v>17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  <row r="21" spans="1:14" ht="18.75" customHeight="1">
      <c r="A21" s="34" t="s">
        <v>18</v>
      </c>
      <c r="B21" s="34" t="s">
        <v>19</v>
      </c>
      <c r="C21" s="34" t="s">
        <v>20</v>
      </c>
      <c r="D21" s="34" t="s">
        <v>21</v>
      </c>
      <c r="E21" s="34" t="s">
        <v>22</v>
      </c>
      <c r="F21" s="35" t="s">
        <v>23</v>
      </c>
      <c r="G21" s="35"/>
      <c r="H21" s="35"/>
      <c r="I21" s="36" t="s">
        <v>24</v>
      </c>
      <c r="J21" s="36"/>
      <c r="K21" s="36"/>
      <c r="L21" s="34" t="s">
        <v>25</v>
      </c>
    </row>
    <row r="22" spans="1:14" ht="60" customHeight="1">
      <c r="A22" s="34"/>
      <c r="B22" s="34"/>
      <c r="C22" s="34"/>
      <c r="D22" s="34"/>
      <c r="E22" s="34"/>
      <c r="F22" s="12"/>
      <c r="G22" s="12"/>
      <c r="H22" s="12"/>
      <c r="I22" s="37" t="s">
        <v>26</v>
      </c>
      <c r="J22" s="35" t="s">
        <v>27</v>
      </c>
      <c r="K22" s="35" t="s">
        <v>28</v>
      </c>
      <c r="L22" s="34"/>
    </row>
    <row r="23" spans="1:14" s="5" customFormat="1" ht="162" customHeight="1">
      <c r="A23" s="34"/>
      <c r="B23" s="34"/>
      <c r="C23" s="34"/>
      <c r="D23" s="34"/>
      <c r="E23" s="34"/>
      <c r="F23" s="4" t="s">
        <v>29</v>
      </c>
      <c r="G23" s="4" t="s">
        <v>29</v>
      </c>
      <c r="H23" s="4" t="s">
        <v>29</v>
      </c>
      <c r="I23" s="37"/>
      <c r="J23" s="37"/>
      <c r="K23" s="37"/>
      <c r="L23" s="37"/>
    </row>
    <row r="24" spans="1:14" s="5" customFormat="1">
      <c r="A24" s="6">
        <v>1</v>
      </c>
      <c r="B24" s="6">
        <v>2</v>
      </c>
      <c r="C24" s="6">
        <v>3</v>
      </c>
      <c r="D24" s="6">
        <v>4</v>
      </c>
      <c r="E24" s="10">
        <v>5</v>
      </c>
      <c r="F24" s="6">
        <v>6</v>
      </c>
      <c r="G24" s="6">
        <v>7</v>
      </c>
      <c r="H24" s="6">
        <v>8</v>
      </c>
      <c r="I24" s="6">
        <v>9</v>
      </c>
      <c r="J24" s="6">
        <v>10</v>
      </c>
      <c r="K24" s="6">
        <v>11</v>
      </c>
      <c r="L24" s="6">
        <v>12</v>
      </c>
      <c r="N24" s="7"/>
    </row>
    <row r="25" spans="1:14" s="5" customFormat="1" ht="111.75" customHeight="1">
      <c r="A25" s="10">
        <v>1</v>
      </c>
      <c r="B25" s="47" t="s">
        <v>38</v>
      </c>
      <c r="C25" s="48" t="s">
        <v>39</v>
      </c>
      <c r="D25" s="20" t="s">
        <v>56</v>
      </c>
      <c r="E25" s="19">
        <v>156</v>
      </c>
      <c r="F25" s="18">
        <v>240</v>
      </c>
      <c r="G25" s="17">
        <v>245</v>
      </c>
      <c r="H25" s="17">
        <v>241</v>
      </c>
      <c r="I25" s="14">
        <f>AVERAGE(F25:H25)</f>
        <v>242</v>
      </c>
      <c r="J25" s="15">
        <f>SQRT(((SUM((POWER(F25-I25,2)),(POWER(G25-I25,2)),(POWER(H25-I25,2)))/(COLUMNS(F25:H25)-1))))</f>
        <v>2.6457513110645907</v>
      </c>
      <c r="K25" s="15">
        <f>J25/I25*100</f>
        <v>1.0932856657291699</v>
      </c>
      <c r="L25" s="16">
        <f>ROUND((I25*E25), 2)</f>
        <v>37752</v>
      </c>
      <c r="N25" s="7"/>
    </row>
    <row r="26" spans="1:14" s="5" customFormat="1" ht="102">
      <c r="A26" s="10">
        <v>2</v>
      </c>
      <c r="B26" s="47" t="s">
        <v>40</v>
      </c>
      <c r="C26" s="48" t="s">
        <v>41</v>
      </c>
      <c r="D26" s="46" t="s">
        <v>58</v>
      </c>
      <c r="E26" s="19">
        <v>30</v>
      </c>
      <c r="F26" s="18">
        <v>220</v>
      </c>
      <c r="G26" s="17">
        <v>233</v>
      </c>
      <c r="H26" s="17">
        <v>230</v>
      </c>
      <c r="I26" s="14">
        <f t="shared" ref="I26:I34" si="0">AVERAGE(F26:H26)</f>
        <v>227.66666666666666</v>
      </c>
      <c r="J26" s="15">
        <f t="shared" ref="J26:J34" si="1">SQRT(((SUM((POWER(F26-I26,2)),(POWER(G26-I26,2)),(POWER(H26-I26,2)))/(COLUMNS(F26:H26)-1))))</f>
        <v>6.8068592855540455</v>
      </c>
      <c r="K26" s="15">
        <f t="shared" ref="K26:K34" si="2">J26/I26*100</f>
        <v>2.9898357037572674</v>
      </c>
      <c r="L26" s="16">
        <v>6830.1</v>
      </c>
      <c r="N26" s="7"/>
    </row>
    <row r="27" spans="1:14" s="5" customFormat="1" ht="89.25">
      <c r="A27" s="10">
        <v>3</v>
      </c>
      <c r="B27" s="47" t="s">
        <v>42</v>
      </c>
      <c r="C27" s="48" t="s">
        <v>43</v>
      </c>
      <c r="D27" s="46" t="s">
        <v>57</v>
      </c>
      <c r="E27" s="19">
        <v>28</v>
      </c>
      <c r="F27" s="18">
        <v>40</v>
      </c>
      <c r="G27" s="17">
        <v>47</v>
      </c>
      <c r="H27" s="17">
        <v>45</v>
      </c>
      <c r="I27" s="14">
        <f t="shared" si="0"/>
        <v>44</v>
      </c>
      <c r="J27" s="15">
        <f t="shared" si="1"/>
        <v>3.6055512754639891</v>
      </c>
      <c r="K27" s="15">
        <f t="shared" si="2"/>
        <v>8.1944347169636114</v>
      </c>
      <c r="L27" s="16">
        <f t="shared" ref="L26:L34" si="3">ROUND((I27*E27), 2)</f>
        <v>1232</v>
      </c>
      <c r="N27" s="7"/>
    </row>
    <row r="28" spans="1:14" s="5" customFormat="1" ht="76.5">
      <c r="A28" s="10">
        <v>4</v>
      </c>
      <c r="B28" s="47" t="s">
        <v>44</v>
      </c>
      <c r="C28" s="48" t="s">
        <v>45</v>
      </c>
      <c r="D28" s="46" t="s">
        <v>58</v>
      </c>
      <c r="E28" s="19">
        <v>7</v>
      </c>
      <c r="F28" s="18">
        <v>590</v>
      </c>
      <c r="G28" s="17">
        <v>620</v>
      </c>
      <c r="H28" s="17">
        <v>610</v>
      </c>
      <c r="I28" s="14">
        <f t="shared" si="0"/>
        <v>606.66666666666663</v>
      </c>
      <c r="J28" s="15">
        <f t="shared" si="1"/>
        <v>15.275252316519467</v>
      </c>
      <c r="K28" s="15">
        <f t="shared" si="2"/>
        <v>2.51789873349222</v>
      </c>
      <c r="L28" s="16">
        <v>4246.6899999999996</v>
      </c>
      <c r="N28" s="7"/>
    </row>
    <row r="29" spans="1:14" s="5" customFormat="1" ht="74.25" customHeight="1">
      <c r="A29" s="10">
        <v>5</v>
      </c>
      <c r="B29" s="47" t="s">
        <v>46</v>
      </c>
      <c r="C29" s="48" t="s">
        <v>47</v>
      </c>
      <c r="D29" s="46" t="s">
        <v>58</v>
      </c>
      <c r="E29" s="19">
        <v>10</v>
      </c>
      <c r="F29" s="18">
        <v>220</v>
      </c>
      <c r="G29" s="17">
        <v>239</v>
      </c>
      <c r="H29" s="17">
        <v>225</v>
      </c>
      <c r="I29" s="14">
        <f t="shared" si="0"/>
        <v>228</v>
      </c>
      <c r="J29" s="15">
        <f t="shared" si="1"/>
        <v>9.8488578017961039</v>
      </c>
      <c r="K29" s="15">
        <f t="shared" si="2"/>
        <v>4.3196744744719755</v>
      </c>
      <c r="L29" s="16">
        <f t="shared" si="3"/>
        <v>2280</v>
      </c>
      <c r="N29" s="7"/>
    </row>
    <row r="30" spans="1:14" s="5" customFormat="1" ht="63.75">
      <c r="A30" s="10">
        <v>6</v>
      </c>
      <c r="B30" s="47" t="s">
        <v>48</v>
      </c>
      <c r="C30" s="48" t="s">
        <v>49</v>
      </c>
      <c r="D30" s="46" t="s">
        <v>57</v>
      </c>
      <c r="E30" s="19">
        <v>1</v>
      </c>
      <c r="F30" s="18">
        <v>5300</v>
      </c>
      <c r="G30" s="17">
        <v>5400</v>
      </c>
      <c r="H30" s="17">
        <v>5370</v>
      </c>
      <c r="I30" s="14">
        <f t="shared" si="0"/>
        <v>5356.666666666667</v>
      </c>
      <c r="J30" s="15">
        <f t="shared" si="1"/>
        <v>51.316014394468844</v>
      </c>
      <c r="K30" s="15">
        <f t="shared" si="2"/>
        <v>0.9579840895047077</v>
      </c>
      <c r="L30" s="16">
        <f t="shared" si="3"/>
        <v>5356.67</v>
      </c>
      <c r="N30" s="7"/>
    </row>
    <row r="31" spans="1:14" s="5" customFormat="1" ht="114.75">
      <c r="A31" s="10">
        <v>7</v>
      </c>
      <c r="B31" s="47" t="s">
        <v>54</v>
      </c>
      <c r="C31" s="48" t="s">
        <v>55</v>
      </c>
      <c r="D31" s="46" t="s">
        <v>57</v>
      </c>
      <c r="E31" s="19">
        <v>110</v>
      </c>
      <c r="F31" s="18">
        <v>12</v>
      </c>
      <c r="G31" s="17">
        <v>15</v>
      </c>
      <c r="H31" s="17">
        <v>14</v>
      </c>
      <c r="I31" s="14">
        <f t="shared" si="0"/>
        <v>13.666666666666666</v>
      </c>
      <c r="J31" s="15">
        <f t="shared" si="1"/>
        <v>1.5275252316519468</v>
      </c>
      <c r="K31" s="15">
        <f t="shared" si="2"/>
        <v>11.177013890136196</v>
      </c>
      <c r="L31" s="16">
        <v>1503.7</v>
      </c>
      <c r="N31" s="7"/>
    </row>
    <row r="32" spans="1:14" s="5" customFormat="1" ht="76.5">
      <c r="A32" s="10">
        <v>8</v>
      </c>
      <c r="B32" s="47" t="s">
        <v>50</v>
      </c>
      <c r="C32" s="48" t="s">
        <v>51</v>
      </c>
      <c r="D32" s="46" t="s">
        <v>57</v>
      </c>
      <c r="E32" s="19">
        <v>2</v>
      </c>
      <c r="F32" s="18">
        <v>210</v>
      </c>
      <c r="G32" s="17">
        <v>225</v>
      </c>
      <c r="H32" s="17">
        <v>220</v>
      </c>
      <c r="I32" s="14">
        <f t="shared" si="0"/>
        <v>218.33333333333334</v>
      </c>
      <c r="J32" s="15">
        <f t="shared" si="1"/>
        <v>7.6376261582597333</v>
      </c>
      <c r="K32" s="15">
        <f t="shared" si="2"/>
        <v>3.4981493854624732</v>
      </c>
      <c r="L32" s="16">
        <v>436.66</v>
      </c>
      <c r="N32" s="7"/>
    </row>
    <row r="33" spans="1:14" s="5" customFormat="1" ht="102">
      <c r="A33" s="10">
        <v>9</v>
      </c>
      <c r="B33" s="47" t="s">
        <v>52</v>
      </c>
      <c r="C33" s="48" t="s">
        <v>53</v>
      </c>
      <c r="D33" s="46" t="s">
        <v>57</v>
      </c>
      <c r="E33" s="19">
        <v>5</v>
      </c>
      <c r="F33" s="18">
        <v>45</v>
      </c>
      <c r="G33" s="17">
        <v>55</v>
      </c>
      <c r="H33" s="17">
        <v>52</v>
      </c>
      <c r="I33" s="14">
        <f t="shared" si="0"/>
        <v>50.666666666666664</v>
      </c>
      <c r="J33" s="15">
        <f t="shared" si="1"/>
        <v>5.1316014394468841</v>
      </c>
      <c r="K33" s="15">
        <f t="shared" si="2"/>
        <v>10.128160735750431</v>
      </c>
      <c r="L33" s="16">
        <v>253.35</v>
      </c>
      <c r="N33" s="7"/>
    </row>
    <row r="34" spans="1:14" s="5" customFormat="1" ht="76.5">
      <c r="A34" s="10">
        <v>10</v>
      </c>
      <c r="B34" s="47" t="s">
        <v>52</v>
      </c>
      <c r="C34" s="48" t="s">
        <v>59</v>
      </c>
      <c r="D34" s="46" t="s">
        <v>57</v>
      </c>
      <c r="E34" s="19">
        <v>5</v>
      </c>
      <c r="F34" s="18">
        <v>100</v>
      </c>
      <c r="G34" s="17">
        <v>115</v>
      </c>
      <c r="H34" s="17">
        <v>105</v>
      </c>
      <c r="I34" s="14">
        <f t="shared" si="0"/>
        <v>106.66666666666667</v>
      </c>
      <c r="J34" s="15">
        <f t="shared" si="1"/>
        <v>7.6376261582597342</v>
      </c>
      <c r="K34" s="15">
        <f t="shared" si="2"/>
        <v>7.1602745233685008</v>
      </c>
      <c r="L34" s="16">
        <v>533.35</v>
      </c>
      <c r="N34" s="7"/>
    </row>
    <row r="35" spans="1:14" ht="18.75" customHeight="1">
      <c r="A35" s="38" t="s">
        <v>30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8">
        <f>SUM(L25:L34)</f>
        <v>60424.52</v>
      </c>
      <c r="N35" s="11"/>
    </row>
    <row r="36" spans="1:14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</row>
    <row r="37" spans="1:14" ht="96" customHeight="1">
      <c r="A37" s="39" t="s">
        <v>31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</row>
    <row r="38" spans="1:14" ht="17.25" customHeight="1">
      <c r="A38" s="40" t="s">
        <v>32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</row>
    <row r="39" spans="1:14" ht="138.75" customHeight="1">
      <c r="A39" s="41" t="s">
        <v>33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</row>
    <row r="40" spans="1:14">
      <c r="A40" s="28" t="s">
        <v>37</v>
      </c>
      <c r="B40" s="29"/>
      <c r="C40" s="29"/>
    </row>
    <row r="1048559" spans="4:4">
      <c r="D1048559" s="13"/>
    </row>
  </sheetData>
  <mergeCells count="38">
    <mergeCell ref="A35:K35"/>
    <mergeCell ref="A37:L37"/>
    <mergeCell ref="A38:L38"/>
    <mergeCell ref="A39:L39"/>
    <mergeCell ref="J1:L3"/>
    <mergeCell ref="A15:C15"/>
    <mergeCell ref="D15:L15"/>
    <mergeCell ref="A16:C16"/>
    <mergeCell ref="D16:L16"/>
    <mergeCell ref="A17:C17"/>
    <mergeCell ref="D17:L17"/>
    <mergeCell ref="A11:L11"/>
    <mergeCell ref="A12:L12"/>
    <mergeCell ref="A13:C13"/>
    <mergeCell ref="D13:L13"/>
    <mergeCell ref="A14:C14"/>
    <mergeCell ref="A40:C40"/>
    <mergeCell ref="A18:C18"/>
    <mergeCell ref="D18:L18"/>
    <mergeCell ref="A19:L19"/>
    <mergeCell ref="A20:L20"/>
    <mergeCell ref="A21:A23"/>
    <mergeCell ref="B21:B23"/>
    <mergeCell ref="C21:C23"/>
    <mergeCell ref="D21:D23"/>
    <mergeCell ref="E21:E23"/>
    <mergeCell ref="F21:H21"/>
    <mergeCell ref="I21:K21"/>
    <mergeCell ref="L21:L23"/>
    <mergeCell ref="I22:I23"/>
    <mergeCell ref="J22:J23"/>
    <mergeCell ref="K22:K23"/>
    <mergeCell ref="D14:L14"/>
    <mergeCell ref="C5:L5"/>
    <mergeCell ref="A7:L7"/>
    <mergeCell ref="A8:L8"/>
    <mergeCell ref="A9:L9"/>
    <mergeCell ref="A10:L10"/>
  </mergeCell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308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НМЦК</vt:lpstr>
      <vt:lpstr>НМЦК!_xlnm_Print_Area</vt:lpstr>
      <vt:lpstr>НМЦК!OLE_LINK1</vt:lpstr>
      <vt:lpstr>НМЦК!Заголовки_для_печати</vt:lpstr>
      <vt:lpstr>НМЦК!Область_печати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Семенов ВВ</dc:creator>
  <dc:description/>
  <cp:lastModifiedBy>User Windows</cp:lastModifiedBy>
  <cp:revision>41</cp:revision>
  <cp:lastPrinted>2026-05-21T11:36:12Z</cp:lastPrinted>
  <dcterms:created xsi:type="dcterms:W3CDTF">2026-08-13T10:45:40Z</dcterms:created>
  <dcterms:modified xsi:type="dcterms:W3CDTF">2026-08-13T12:40:58Z</dcterms:modified>
  <dc:language>ru-RU</dc:language>
</cp:coreProperties>
</file>