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Цветы наз\"/>
    </mc:Choice>
  </mc:AlternateContent>
  <xr:revisionPtr revIDLastSave="0" documentId="13_ncr:1_{F765F531-AF66-4B51-9C2A-7DFC2A814B39}" xr6:coauthVersionLast="47" xr6:coauthVersionMax="47" xr10:uidLastSave="{00000000-0000-0000-0000-000000000000}"/>
  <bookViews>
    <workbookView xWindow="5040" yWindow="2100" windowWidth="25170" windowHeight="1272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M19" i="2" s="1"/>
  <c r="H18" i="2"/>
  <c r="M18" i="2" s="1"/>
  <c r="H17" i="2"/>
  <c r="M17" i="2" s="1"/>
  <c r="H16" i="2"/>
  <c r="M16" i="2" s="1"/>
  <c r="H15" i="2"/>
  <c r="I15" i="2" s="1"/>
  <c r="J15" i="2" s="1"/>
  <c r="H14" i="2"/>
  <c r="M14" i="2" s="1"/>
  <c r="H13" i="2"/>
  <c r="M13" i="2" s="1"/>
  <c r="I13" i="2"/>
  <c r="J13" i="2" s="1"/>
  <c r="H12" i="2"/>
  <c r="M12" i="2" s="1"/>
  <c r="H11" i="2"/>
  <c r="M11" i="2" s="1"/>
  <c r="K19" i="2"/>
  <c r="L19" i="2" s="1"/>
  <c r="N19" i="2"/>
  <c r="K18" i="2"/>
  <c r="L18" i="2" s="1"/>
  <c r="N18" i="2"/>
  <c r="K17" i="2"/>
  <c r="L17" i="2" s="1"/>
  <c r="N17" i="2"/>
  <c r="K16" i="2"/>
  <c r="L16" i="2" s="1"/>
  <c r="N16" i="2"/>
  <c r="K15" i="2"/>
  <c r="L15" i="2" s="1"/>
  <c r="N15" i="2"/>
  <c r="K14" i="2"/>
  <c r="L14" i="2" s="1"/>
  <c r="N14" i="2"/>
  <c r="K13" i="2"/>
  <c r="L13" i="2" s="1"/>
  <c r="N13" i="2"/>
  <c r="K12" i="2"/>
  <c r="L12" i="2" s="1"/>
  <c r="N12" i="2"/>
  <c r="K11" i="2"/>
  <c r="L11" i="2" s="1"/>
  <c r="N11" i="2"/>
  <c r="I18" i="2" l="1"/>
  <c r="J18" i="2" s="1"/>
  <c r="I11" i="2"/>
  <c r="J11" i="2" s="1"/>
  <c r="I14" i="2"/>
  <c r="J14" i="2" s="1"/>
  <c r="I19" i="2"/>
  <c r="J19" i="2" s="1"/>
  <c r="I17" i="2"/>
  <c r="J17" i="2" s="1"/>
  <c r="I16" i="2"/>
  <c r="J16" i="2" s="1"/>
  <c r="I12" i="2"/>
  <c r="J12" i="2" s="1"/>
  <c r="M15" i="2"/>
  <c r="N8" i="2"/>
  <c r="N9" i="2"/>
  <c r="N10" i="2"/>
  <c r="N20" i="2"/>
  <c r="N7" i="2"/>
  <c r="K8" i="2"/>
  <c r="L8" i="2" s="1"/>
  <c r="K9" i="2"/>
  <c r="L9" i="2" s="1"/>
  <c r="K10" i="2"/>
  <c r="L10" i="2" s="1"/>
  <c r="K20" i="2"/>
  <c r="L20" i="2" s="1"/>
  <c r="H8" i="2"/>
  <c r="M8" i="2" s="1"/>
  <c r="H9" i="2"/>
  <c r="I9" i="2" s="1"/>
  <c r="J9" i="2" s="1"/>
  <c r="H10" i="2"/>
  <c r="I10" i="2" s="1"/>
  <c r="J10" i="2" s="1"/>
  <c r="H20" i="2"/>
  <c r="M20" i="2" s="1"/>
  <c r="M10" i="2" l="1"/>
  <c r="M9" i="2"/>
  <c r="I20" i="2"/>
  <c r="J20" i="2" s="1"/>
  <c r="N21" i="2"/>
  <c r="I8" i="2"/>
  <c r="J8" i="2" s="1"/>
  <c r="K7" i="2"/>
  <c r="L7" i="2" s="1"/>
  <c r="H7" i="2"/>
  <c r="M7" i="2" s="1"/>
  <c r="M21" i="2" l="1"/>
  <c r="I7" i="2"/>
  <c r="J7" i="2" s="1"/>
  <c r="I23" i="2"/>
  <c r="C4" i="1" l="1"/>
</calcChain>
</file>

<file path=xl/sharedStrings.xml><?xml version="1.0" encoding="utf-8"?>
<sst xmlns="http://schemas.openxmlformats.org/spreadsheetml/2006/main" count="68" uniqueCount="53">
  <si>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</si>
  <si>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</si>
  <si>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</si>
  <si>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</si>
  <si>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</si>
  <si>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</si>
  <si>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</si>
  <si>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</si>
  <si>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</si>
  <si>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</si>
  <si>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</si>
  <si>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</si>
  <si>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</si>
  <si>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</si>
  <si>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</si>
  <si>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</si>
  <si>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</si>
  <si>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</si>
  <si>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</si>
  <si>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</si>
  <si>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</si>
  <si>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</si>
  <si>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</si>
  <si>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</si>
  <si>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</si>
  <si>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</si>
  <si>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</si>
  <si>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</si>
  <si>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</si>
  <si>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шт.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</si>
  <si>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</si>
  <si>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</si>
  <si>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</si>
  <si>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</si>
  <si>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</si>
  <si>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Начальник службы содержание помещений</t>
  </si>
  <si>
    <t>Н.М. Танюшкин</t>
  </si>
  <si>
    <t>Полив растений отстоявшейся водой    (в здании Атриума НАЗ)</t>
  </si>
  <si>
    <t>Влажная обработка кроны                    (в здании Атриума НАЗ)</t>
  </si>
  <si>
    <t>Промывка листвы и кроны растений водой (в здании Атриума НАЗ)</t>
  </si>
  <si>
    <t>Подкормка растений минеральным удобрением (в здании Атриума НАЗ)</t>
  </si>
  <si>
    <t>Подкормка растений органическим удобрением (в здании Атриума НАЗ)</t>
  </si>
  <si>
    <t>Обработка растений регулятором роста (в здании Атриума НАЗ)</t>
  </si>
  <si>
    <t>Обработка растений препаратом от вредителей и болезней (в здании Атриума НАЗ)</t>
  </si>
  <si>
    <t>Обработка  растений системным инсектицидом для защиты в открытом  и защищенном грунте  от листогрызущих и сосущих вредителей, включая клещей (в здании Атриума НАЗ)</t>
  </si>
  <si>
    <t>Обработка почвы почвенным инсектицидом кишечно-контактного действия для защиты растений от почвообитающих вредителей (в здании Атриума НАЗ)</t>
  </si>
  <si>
    <t>Восполнение плодородного слоя (грунта) и декоративного слоя (галька морская), замена зараженного грибами, бактериями и вирусами поверхностного слоя почвы (в здании Атриума НАЗ)</t>
  </si>
  <si>
    <t>Санитарная обрезка растений                (в здании Атриума НАЗ</t>
  </si>
  <si>
    <t>Прищипывание, проведение омолаживающей, формировочной обрезки растений (в здании Атриума НАЗ)</t>
  </si>
  <si>
    <t>Осмотр растений и устранение всех выявленных недостатков, придающих растениям недекоративный вид (удаление пожелтевших листьев, опавших листьев, усохших стеблей, отцветших соцветий, пыли и прочее) (в здании Атриума НАЗ)</t>
  </si>
  <si>
    <t>Рыхление почвы (в здании Атриума НАЗ)</t>
  </si>
  <si>
    <t>Оказание услуг по комплексному содержанию зеленых насаждений (уход за растениями) в здании МИД России</t>
  </si>
  <si>
    <t>Оказание услуг по комплексному содержанию зеленых насаждений (уход за растениями) в здании МИД России,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</si>
</sst>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4" t="s">
        <v>18</v>
      </c>
      <c r="D1" s="54"/>
    </row>
    <row r="2" spans="1:4" ht="72" customHeight="1" x14ac:dyDescent="0.2">
      <c r="A2" s="55" t="s">
        <v>10</v>
      </c>
      <c r="B2" s="55"/>
      <c r="C2" s="55"/>
      <c r="D2" s="55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8"/>
  <sheetViews>
    <sheetView tabSelected="1" topLeftCell="A5" zoomScale="70" zoomScaleNormal="70" zoomScaleSheetLayoutView="100" workbookViewId="0">
      <selection activeCell="F7" sqref="F7:F20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6384" width="9.140625" style="2"/>
  </cols>
  <sheetData>
    <row r="1" spans="1:14" s="14" customFormat="1" ht="15" customHeight="1" x14ac:dyDescent="0.3">
      <c r="A1" s="46" t="s">
        <v>22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6"/>
    </row>
    <row r="2" spans="1:14" s="14" customFormat="1" ht="78.75" customHeight="1" x14ac:dyDescent="0.3">
      <c r="A2" s="52" t="s">
        <v>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38"/>
    </row>
    <row r="3" spans="1:14" ht="6" customHeight="1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17"/>
    </row>
    <row r="4" spans="1:14" ht="67.5" customHeight="1" x14ac:dyDescent="0.2">
      <c r="A4" s="50" t="s">
        <v>0</v>
      </c>
      <c r="B4" s="50" t="s">
        <v>24</v>
      </c>
      <c r="C4" s="50" t="s">
        <v>1</v>
      </c>
      <c r="D4" s="50" t="s">
        <v>2</v>
      </c>
      <c r="E4" s="50" t="s">
        <v>3</v>
      </c>
      <c r="F4" s="50"/>
      <c r="G4" s="50"/>
      <c r="H4" s="51" t="s">
        <v>7</v>
      </c>
      <c r="I4" s="51"/>
      <c r="J4" s="51"/>
      <c r="K4" s="40" t="s">
        <v>25</v>
      </c>
      <c r="L4" s="41"/>
      <c r="M4" s="41"/>
      <c r="N4" s="42"/>
    </row>
    <row r="5" spans="1:14" ht="159" customHeight="1" x14ac:dyDescent="0.2">
      <c r="A5" s="50"/>
      <c r="B5" s="50"/>
      <c r="C5" s="50"/>
      <c r="D5" s="50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33</v>
      </c>
      <c r="K5" s="19" t="s">
        <v>34</v>
      </c>
      <c r="L5" s="20" t="s">
        <v>6</v>
      </c>
      <c r="M5" s="36" t="s">
        <v>23</v>
      </c>
      <c r="N5" s="21" t="s">
        <v>30</v>
      </c>
    </row>
    <row r="6" spans="1:14" ht="33" customHeight="1" x14ac:dyDescent="0.2">
      <c r="A6" s="40" t="s">
        <v>52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4" ht="108.75" customHeight="1" x14ac:dyDescent="0.2">
      <c r="A7" s="22">
        <v>1</v>
      </c>
      <c r="B7" s="23" t="s">
        <v>37</v>
      </c>
      <c r="C7" s="24" t="s">
        <v>29</v>
      </c>
      <c r="D7" s="22">
        <v>4</v>
      </c>
      <c r="E7" s="25">
        <v>3100</v>
      </c>
      <c r="F7" s="25">
        <v>2821</v>
      </c>
      <c r="G7" s="26">
        <v>3000</v>
      </c>
      <c r="H7" s="25">
        <f>ROUND((E7+F7+G7)/3,2)</f>
        <v>2973.67</v>
      </c>
      <c r="I7" s="27">
        <f t="shared" ref="I7:I20" si="0">SQRT(((SUM((POWER(G7-H7,2)),(POWER(F7-H7,2)),(POWER(E7-H7,2)))/(COLUMNS(E7:G7)-1))))</f>
        <v>141.35180702771365</v>
      </c>
      <c r="J7" s="28">
        <f t="shared" ref="J7:J20" si="1">I7/H7*100</f>
        <v>4.7534463147462107</v>
      </c>
      <c r="K7" s="29">
        <f t="shared" ref="K7:K20" si="2">((D7/3)*(SUM(E7:G7)))</f>
        <v>11894.666666666666</v>
      </c>
      <c r="L7" s="29">
        <f>K7/D7</f>
        <v>2973.6666666666665</v>
      </c>
      <c r="M7" s="30">
        <f>H7*D7</f>
        <v>11894.68</v>
      </c>
      <c r="N7" s="31">
        <f>ROUND(F7*D7,2)</f>
        <v>11284</v>
      </c>
    </row>
    <row r="8" spans="1:14" ht="56.25" customHeight="1" x14ac:dyDescent="0.2">
      <c r="A8" s="22">
        <v>2</v>
      </c>
      <c r="B8" s="23" t="s">
        <v>38</v>
      </c>
      <c r="C8" s="24" t="s">
        <v>29</v>
      </c>
      <c r="D8" s="22">
        <v>5</v>
      </c>
      <c r="E8" s="25">
        <v>2400</v>
      </c>
      <c r="F8" s="25">
        <v>2076</v>
      </c>
      <c r="G8" s="26">
        <v>2300</v>
      </c>
      <c r="H8" s="25">
        <f t="shared" ref="H8:H20" si="3">ROUND((E8+F8+G8)/3,2)</f>
        <v>2258.67</v>
      </c>
      <c r="I8" s="27">
        <f t="shared" si="0"/>
        <v>165.90760485884908</v>
      </c>
      <c r="J8" s="28">
        <f t="shared" si="1"/>
        <v>7.3453671788640689</v>
      </c>
      <c r="K8" s="29">
        <f t="shared" si="2"/>
        <v>11293.333333333334</v>
      </c>
      <c r="L8" s="29">
        <f t="shared" ref="L8:L20" si="4">K8/D8</f>
        <v>2258.666666666667</v>
      </c>
      <c r="M8" s="30">
        <f t="shared" ref="M8:M20" si="5">H8*D8</f>
        <v>11293.35</v>
      </c>
      <c r="N8" s="31">
        <f t="shared" ref="N8:N20" si="6">ROUND(F8*D8,2)</f>
        <v>10380</v>
      </c>
    </row>
    <row r="9" spans="1:14" ht="63" customHeight="1" x14ac:dyDescent="0.2">
      <c r="A9" s="22">
        <v>3</v>
      </c>
      <c r="B9" s="23" t="s">
        <v>39</v>
      </c>
      <c r="C9" s="24" t="s">
        <v>29</v>
      </c>
      <c r="D9" s="22">
        <v>10</v>
      </c>
      <c r="E9" s="25">
        <v>2600</v>
      </c>
      <c r="F9" s="25">
        <v>2325</v>
      </c>
      <c r="G9" s="26">
        <v>2500</v>
      </c>
      <c r="H9" s="25">
        <f t="shared" si="3"/>
        <v>2475</v>
      </c>
      <c r="I9" s="27">
        <f t="shared" si="0"/>
        <v>139.19410907075056</v>
      </c>
      <c r="J9" s="28">
        <f t="shared" si="1"/>
        <v>5.6240044068990125</v>
      </c>
      <c r="K9" s="29">
        <f t="shared" si="2"/>
        <v>24750</v>
      </c>
      <c r="L9" s="29">
        <f t="shared" si="4"/>
        <v>2475</v>
      </c>
      <c r="M9" s="30">
        <f t="shared" si="5"/>
        <v>24750</v>
      </c>
      <c r="N9" s="31">
        <f t="shared" si="6"/>
        <v>23250</v>
      </c>
    </row>
    <row r="10" spans="1:14" ht="63.75" customHeight="1" x14ac:dyDescent="0.2">
      <c r="A10" s="22">
        <v>4</v>
      </c>
      <c r="B10" s="23" t="s">
        <v>40</v>
      </c>
      <c r="C10" s="24" t="s">
        <v>29</v>
      </c>
      <c r="D10" s="22">
        <v>2</v>
      </c>
      <c r="E10" s="25">
        <v>3100</v>
      </c>
      <c r="F10" s="25">
        <v>2945</v>
      </c>
      <c r="G10" s="26">
        <v>3000</v>
      </c>
      <c r="H10" s="25">
        <f t="shared" si="3"/>
        <v>3015</v>
      </c>
      <c r="I10" s="27">
        <f t="shared" si="0"/>
        <v>78.581168227508556</v>
      </c>
      <c r="J10" s="28">
        <f t="shared" si="1"/>
        <v>2.6063405713933183</v>
      </c>
      <c r="K10" s="29">
        <f t="shared" si="2"/>
        <v>6030</v>
      </c>
      <c r="L10" s="29">
        <f t="shared" si="4"/>
        <v>3015</v>
      </c>
      <c r="M10" s="30">
        <f t="shared" si="5"/>
        <v>6030</v>
      </c>
      <c r="N10" s="31">
        <f t="shared" si="6"/>
        <v>5890</v>
      </c>
    </row>
    <row r="11" spans="1:14" ht="63.75" customHeight="1" x14ac:dyDescent="0.2">
      <c r="A11" s="22">
        <v>5</v>
      </c>
      <c r="B11" s="23" t="s">
        <v>41</v>
      </c>
      <c r="C11" s="24" t="s">
        <v>29</v>
      </c>
      <c r="D11" s="22">
        <v>3</v>
      </c>
      <c r="E11" s="25">
        <v>2400</v>
      </c>
      <c r="F11" s="25">
        <v>2087</v>
      </c>
      <c r="G11" s="26">
        <v>2300</v>
      </c>
      <c r="H11" s="25">
        <f t="shared" si="3"/>
        <v>2262.33</v>
      </c>
      <c r="I11" s="27">
        <f t="shared" si="0"/>
        <v>159.86348347887332</v>
      </c>
      <c r="J11" s="28">
        <f t="shared" si="1"/>
        <v>7.0663202750647924</v>
      </c>
      <c r="K11" s="29">
        <f t="shared" si="2"/>
        <v>6787</v>
      </c>
      <c r="L11" s="29">
        <f t="shared" si="4"/>
        <v>2262.3333333333335</v>
      </c>
      <c r="M11" s="30">
        <f t="shared" si="5"/>
        <v>6786.99</v>
      </c>
      <c r="N11" s="31">
        <f t="shared" si="6"/>
        <v>6261</v>
      </c>
    </row>
    <row r="12" spans="1:14" ht="63.75" customHeight="1" x14ac:dyDescent="0.2">
      <c r="A12" s="22">
        <v>6</v>
      </c>
      <c r="B12" s="23" t="s">
        <v>42</v>
      </c>
      <c r="C12" s="24" t="s">
        <v>29</v>
      </c>
      <c r="D12" s="22">
        <v>1</v>
      </c>
      <c r="E12" s="25">
        <v>2100</v>
      </c>
      <c r="F12" s="25">
        <v>1976</v>
      </c>
      <c r="G12" s="26">
        <v>2000</v>
      </c>
      <c r="H12" s="25">
        <f t="shared" si="3"/>
        <v>2025.33</v>
      </c>
      <c r="I12" s="27">
        <f t="shared" si="0"/>
        <v>65.767266554114897</v>
      </c>
      <c r="J12" s="28">
        <f t="shared" si="1"/>
        <v>3.2472370702115159</v>
      </c>
      <c r="K12" s="29">
        <f t="shared" si="2"/>
        <v>2025.3333333333333</v>
      </c>
      <c r="L12" s="29">
        <f t="shared" si="4"/>
        <v>2025.3333333333333</v>
      </c>
      <c r="M12" s="30">
        <f t="shared" si="5"/>
        <v>2025.33</v>
      </c>
      <c r="N12" s="31">
        <f t="shared" si="6"/>
        <v>1976</v>
      </c>
    </row>
    <row r="13" spans="1:14" ht="63.75" customHeight="1" x14ac:dyDescent="0.2">
      <c r="A13" s="22">
        <v>7</v>
      </c>
      <c r="B13" s="23" t="s">
        <v>43</v>
      </c>
      <c r="C13" s="24" t="s">
        <v>29</v>
      </c>
      <c r="D13" s="22">
        <v>2</v>
      </c>
      <c r="E13" s="25">
        <v>3100</v>
      </c>
      <c r="F13" s="25">
        <v>2730</v>
      </c>
      <c r="G13" s="26">
        <v>3000</v>
      </c>
      <c r="H13" s="25">
        <f t="shared" si="3"/>
        <v>2943.33</v>
      </c>
      <c r="I13" s="27">
        <f t="shared" si="0"/>
        <v>191.39836297628045</v>
      </c>
      <c r="J13" s="28">
        <f t="shared" si="1"/>
        <v>6.5027830034783891</v>
      </c>
      <c r="K13" s="29">
        <f t="shared" si="2"/>
        <v>5886.6666666666661</v>
      </c>
      <c r="L13" s="29">
        <f t="shared" si="4"/>
        <v>2943.333333333333</v>
      </c>
      <c r="M13" s="30">
        <f t="shared" si="5"/>
        <v>5886.66</v>
      </c>
      <c r="N13" s="31">
        <f t="shared" si="6"/>
        <v>5460</v>
      </c>
    </row>
    <row r="14" spans="1:14" ht="120" customHeight="1" x14ac:dyDescent="0.2">
      <c r="A14" s="22">
        <v>8</v>
      </c>
      <c r="B14" s="23" t="s">
        <v>44</v>
      </c>
      <c r="C14" s="24" t="s">
        <v>29</v>
      </c>
      <c r="D14" s="22">
        <v>1</v>
      </c>
      <c r="E14" s="25">
        <v>3500</v>
      </c>
      <c r="F14" s="25">
        <v>3075</v>
      </c>
      <c r="G14" s="26">
        <v>3400</v>
      </c>
      <c r="H14" s="25">
        <f t="shared" si="3"/>
        <v>3325</v>
      </c>
      <c r="I14" s="27">
        <f t="shared" si="0"/>
        <v>222.20486043288972</v>
      </c>
      <c r="J14" s="28">
        <f t="shared" si="1"/>
        <v>6.6828529453500662</v>
      </c>
      <c r="K14" s="29">
        <f t="shared" si="2"/>
        <v>3325</v>
      </c>
      <c r="L14" s="29">
        <f t="shared" si="4"/>
        <v>3325</v>
      </c>
      <c r="M14" s="30">
        <f t="shared" si="5"/>
        <v>3325</v>
      </c>
      <c r="N14" s="31">
        <f t="shared" si="6"/>
        <v>3075</v>
      </c>
    </row>
    <row r="15" spans="1:14" ht="117" customHeight="1" x14ac:dyDescent="0.2">
      <c r="A15" s="22">
        <v>9</v>
      </c>
      <c r="B15" s="23" t="s">
        <v>45</v>
      </c>
      <c r="C15" s="24" t="s">
        <v>29</v>
      </c>
      <c r="D15" s="22">
        <v>1</v>
      </c>
      <c r="E15" s="25">
        <v>4200</v>
      </c>
      <c r="F15" s="25">
        <v>3767</v>
      </c>
      <c r="G15" s="26">
        <v>4000</v>
      </c>
      <c r="H15" s="25">
        <f t="shared" si="3"/>
        <v>3989</v>
      </c>
      <c r="I15" s="27">
        <f t="shared" si="0"/>
        <v>216.70948294894711</v>
      </c>
      <c r="J15" s="28">
        <f t="shared" si="1"/>
        <v>5.4326769352957411</v>
      </c>
      <c r="K15" s="29">
        <f t="shared" si="2"/>
        <v>3989</v>
      </c>
      <c r="L15" s="29">
        <f t="shared" si="4"/>
        <v>3989</v>
      </c>
      <c r="M15" s="30">
        <f t="shared" si="5"/>
        <v>3989</v>
      </c>
      <c r="N15" s="31">
        <f t="shared" si="6"/>
        <v>3767</v>
      </c>
    </row>
    <row r="16" spans="1:14" ht="117.75" customHeight="1" x14ac:dyDescent="0.2">
      <c r="A16" s="22">
        <v>10</v>
      </c>
      <c r="B16" s="23" t="s">
        <v>46</v>
      </c>
      <c r="C16" s="24" t="s">
        <v>29</v>
      </c>
      <c r="D16" s="22">
        <v>1</v>
      </c>
      <c r="E16" s="25">
        <v>15500</v>
      </c>
      <c r="F16" s="25">
        <v>14403</v>
      </c>
      <c r="G16" s="26">
        <v>15000</v>
      </c>
      <c r="H16" s="25">
        <f t="shared" si="3"/>
        <v>14967.67</v>
      </c>
      <c r="I16" s="27">
        <f t="shared" si="0"/>
        <v>549.21428727774367</v>
      </c>
      <c r="J16" s="28">
        <f t="shared" si="1"/>
        <v>3.6693372266875448</v>
      </c>
      <c r="K16" s="29">
        <f t="shared" si="2"/>
        <v>14967.666666666666</v>
      </c>
      <c r="L16" s="29">
        <f t="shared" si="4"/>
        <v>14967.666666666666</v>
      </c>
      <c r="M16" s="30">
        <f t="shared" si="5"/>
        <v>14967.67</v>
      </c>
      <c r="N16" s="31">
        <f t="shared" si="6"/>
        <v>14403</v>
      </c>
    </row>
    <row r="17" spans="1:14" ht="63.75" customHeight="1" x14ac:dyDescent="0.2">
      <c r="A17" s="22">
        <v>11</v>
      </c>
      <c r="B17" s="23" t="s">
        <v>47</v>
      </c>
      <c r="C17" s="24" t="s">
        <v>29</v>
      </c>
      <c r="D17" s="22">
        <v>8</v>
      </c>
      <c r="E17" s="25">
        <v>3100</v>
      </c>
      <c r="F17" s="25">
        <v>2930</v>
      </c>
      <c r="G17" s="26">
        <v>3000</v>
      </c>
      <c r="H17" s="25">
        <f t="shared" si="3"/>
        <v>3010</v>
      </c>
      <c r="I17" s="27">
        <f t="shared" si="0"/>
        <v>85.440037453175307</v>
      </c>
      <c r="J17" s="28">
        <f t="shared" si="1"/>
        <v>2.8385394502716053</v>
      </c>
      <c r="K17" s="29">
        <f t="shared" si="2"/>
        <v>24080</v>
      </c>
      <c r="L17" s="29">
        <f t="shared" si="4"/>
        <v>3010</v>
      </c>
      <c r="M17" s="30">
        <f t="shared" si="5"/>
        <v>24080</v>
      </c>
      <c r="N17" s="31">
        <f t="shared" si="6"/>
        <v>23440</v>
      </c>
    </row>
    <row r="18" spans="1:14" ht="99.75" customHeight="1" x14ac:dyDescent="0.2">
      <c r="A18" s="22">
        <v>12</v>
      </c>
      <c r="B18" s="23" t="s">
        <v>48</v>
      </c>
      <c r="C18" s="24" t="s">
        <v>29</v>
      </c>
      <c r="D18" s="22">
        <v>1</v>
      </c>
      <c r="E18" s="25">
        <v>4200</v>
      </c>
      <c r="F18" s="25">
        <v>3928</v>
      </c>
      <c r="G18" s="26">
        <v>4000</v>
      </c>
      <c r="H18" s="25">
        <f t="shared" si="3"/>
        <v>4042.67</v>
      </c>
      <c r="I18" s="27">
        <f t="shared" si="0"/>
        <v>140.93024285085158</v>
      </c>
      <c r="J18" s="28">
        <f t="shared" si="1"/>
        <v>3.4860684362278294</v>
      </c>
      <c r="K18" s="29">
        <f t="shared" si="2"/>
        <v>4042.6666666666665</v>
      </c>
      <c r="L18" s="29">
        <f t="shared" si="4"/>
        <v>4042.6666666666665</v>
      </c>
      <c r="M18" s="30">
        <f t="shared" si="5"/>
        <v>4042.67</v>
      </c>
      <c r="N18" s="31">
        <f t="shared" si="6"/>
        <v>3928</v>
      </c>
    </row>
    <row r="19" spans="1:14" ht="162" customHeight="1" x14ac:dyDescent="0.2">
      <c r="A19" s="22">
        <v>13</v>
      </c>
      <c r="B19" s="23" t="s">
        <v>49</v>
      </c>
      <c r="C19" s="24" t="s">
        <v>29</v>
      </c>
      <c r="D19" s="22">
        <v>8</v>
      </c>
      <c r="E19" s="25">
        <v>2200</v>
      </c>
      <c r="F19" s="25">
        <v>1925</v>
      </c>
      <c r="G19" s="26">
        <v>2000</v>
      </c>
      <c r="H19" s="25">
        <f t="shared" si="3"/>
        <v>2041.67</v>
      </c>
      <c r="I19" s="27">
        <f t="shared" si="0"/>
        <v>142.15601763555421</v>
      </c>
      <c r="J19" s="28">
        <f t="shared" si="1"/>
        <v>6.9627323531988123</v>
      </c>
      <c r="K19" s="29">
        <f t="shared" si="2"/>
        <v>16333.333333333332</v>
      </c>
      <c r="L19" s="29">
        <f t="shared" si="4"/>
        <v>2041.6666666666665</v>
      </c>
      <c r="M19" s="30">
        <f t="shared" si="5"/>
        <v>16333.36</v>
      </c>
      <c r="N19" s="31">
        <f t="shared" si="6"/>
        <v>15400</v>
      </c>
    </row>
    <row r="20" spans="1:14" ht="37.5" x14ac:dyDescent="0.2">
      <c r="A20" s="22">
        <v>14</v>
      </c>
      <c r="B20" s="23" t="s">
        <v>50</v>
      </c>
      <c r="C20" s="24" t="s">
        <v>29</v>
      </c>
      <c r="D20" s="22">
        <v>5</v>
      </c>
      <c r="E20" s="25">
        <v>1500</v>
      </c>
      <c r="F20" s="25">
        <v>1099</v>
      </c>
      <c r="G20" s="26">
        <v>1200</v>
      </c>
      <c r="H20" s="25">
        <f t="shared" si="3"/>
        <v>1266.33</v>
      </c>
      <c r="I20" s="27">
        <f t="shared" si="0"/>
        <v>208.56733529006885</v>
      </c>
      <c r="J20" s="28">
        <f t="shared" si="1"/>
        <v>16.470219870813203</v>
      </c>
      <c r="K20" s="29">
        <f t="shared" si="2"/>
        <v>6331.666666666667</v>
      </c>
      <c r="L20" s="29">
        <f t="shared" si="4"/>
        <v>1266.3333333333335</v>
      </c>
      <c r="M20" s="30">
        <f t="shared" si="5"/>
        <v>6331.65</v>
      </c>
      <c r="N20" s="31">
        <f t="shared" si="6"/>
        <v>5495</v>
      </c>
    </row>
    <row r="21" spans="1:14" ht="15" customHeight="1" x14ac:dyDescent="0.3">
      <c r="A21" s="47" t="s">
        <v>21</v>
      </c>
      <c r="B21" s="47"/>
      <c r="C21" s="47"/>
      <c r="D21" s="47"/>
      <c r="E21" s="47"/>
      <c r="F21" s="47"/>
      <c r="G21" s="47"/>
      <c r="H21" s="48"/>
      <c r="I21" s="48"/>
      <c r="J21" s="48"/>
      <c r="K21" s="47"/>
      <c r="L21" s="47"/>
      <c r="M21" s="28">
        <f>SUM(M7:M20)</f>
        <v>141736.35999999999</v>
      </c>
      <c r="N21" s="37">
        <f>SUM(N7:N20)</f>
        <v>134009</v>
      </c>
    </row>
    <row r="22" spans="1:14" ht="18.75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8.75" x14ac:dyDescent="0.3">
      <c r="A23" s="17"/>
      <c r="B23" s="39" t="s">
        <v>31</v>
      </c>
      <c r="C23" s="39"/>
      <c r="D23" s="39"/>
      <c r="E23" s="39"/>
      <c r="F23" s="39"/>
      <c r="G23" s="39"/>
      <c r="H23" s="39"/>
      <c r="I23" s="32">
        <f>N21</f>
        <v>134009</v>
      </c>
      <c r="J23" s="16" t="s">
        <v>32</v>
      </c>
      <c r="K23" s="16"/>
      <c r="L23" s="17"/>
      <c r="M23" s="17"/>
      <c r="N23" s="17"/>
    </row>
    <row r="24" spans="1:14" s="14" customFormat="1" ht="44.25" customHeight="1" x14ac:dyDescent="0.3">
      <c r="A24" s="43"/>
      <c r="B24" s="43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s="14" customFormat="1" ht="20.100000000000001" customHeight="1" x14ac:dyDescent="0.3">
      <c r="A25" s="33"/>
      <c r="B25" s="33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s="15" customFormat="1" ht="20.100000000000001" customHeight="1" x14ac:dyDescent="0.3">
      <c r="A26" s="44" t="s">
        <v>35</v>
      </c>
      <c r="B26" s="44"/>
      <c r="C26" s="44"/>
      <c r="D26" s="44"/>
      <c r="E26" s="44"/>
      <c r="F26" s="44"/>
      <c r="G26" s="34"/>
      <c r="H26" s="45" t="s">
        <v>36</v>
      </c>
      <c r="I26" s="45"/>
      <c r="J26" s="45"/>
      <c r="K26" s="35"/>
      <c r="L26" s="35"/>
      <c r="M26" s="35"/>
      <c r="N26" s="35"/>
    </row>
    <row r="27" spans="1:14" ht="18.75" x14ac:dyDescent="0.3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spans="1:14" ht="18.75" x14ac:dyDescent="0.3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</sheetData>
  <mergeCells count="16">
    <mergeCell ref="A1:M1"/>
    <mergeCell ref="A21:L21"/>
    <mergeCell ref="A3:M3"/>
    <mergeCell ref="A4:A5"/>
    <mergeCell ref="B4:B5"/>
    <mergeCell ref="C4:C5"/>
    <mergeCell ref="D4:D5"/>
    <mergeCell ref="E4:G4"/>
    <mergeCell ref="H4:J4"/>
    <mergeCell ref="A2:M2"/>
    <mergeCell ref="B23:H23"/>
    <mergeCell ref="K4:N4"/>
    <mergeCell ref="A24:B24"/>
    <mergeCell ref="A26:F26"/>
    <mergeCell ref="H26:J26"/>
    <mergeCell ref="A6:N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2026-08-27T08:49:11Z</cp:lastPrinted>
  <dcterms:created xsi:type="dcterms:W3CDTF">2014-01-15T18:15:09Z</dcterms:created>
  <dcterms:modified xsi:type="dcterms:W3CDTF">2026-08-27T16:55:08Z</dcterms:modified>
</cp:coreProperties>
</file>