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служба\Desktop\ЮРИСТ\2026 год\ЗАКУПКИ\ЕАТ БЕРЕЗКА\167, 171 ГК обучение ГО и ЧС (ГК)\"/>
    </mc:Choice>
  </mc:AlternateContent>
  <bookViews>
    <workbookView xWindow="0" yWindow="0" windowWidth="19200" windowHeight="10905"/>
  </bookViews>
  <sheets>
    <sheet name="Расчет цены" sheetId="2" r:id="rId1"/>
  </sheets>
  <calcPr calcId="162913"/>
</workbook>
</file>

<file path=xl/calcChain.xml><?xml version="1.0" encoding="utf-8"?>
<calcChain xmlns="http://schemas.openxmlformats.org/spreadsheetml/2006/main">
  <c r="P10" i="2" l="1"/>
  <c r="M9" i="2"/>
  <c r="M8" i="2"/>
  <c r="K8" i="2"/>
  <c r="L8" i="2"/>
  <c r="K9" i="2"/>
  <c r="J9" i="2"/>
  <c r="J8" i="2"/>
  <c r="H10" i="2"/>
  <c r="M15" i="2" l="1"/>
  <c r="N8" i="2" l="1"/>
  <c r="O8" i="2" s="1"/>
  <c r="P8" i="2" s="1"/>
  <c r="G10" i="2"/>
  <c r="F10" i="2"/>
  <c r="E10" i="2"/>
  <c r="L9" i="2" l="1"/>
  <c r="N9" i="2"/>
  <c r="O9" i="2" s="1"/>
  <c r="P9" i="2" s="1"/>
  <c r="J11" i="2" l="1"/>
</calcChain>
</file>

<file path=xl/sharedStrings.xml><?xml version="1.0" encoding="utf-8"?>
<sst xmlns="http://schemas.openxmlformats.org/spreadsheetml/2006/main" count="34" uniqueCount="31">
  <si>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</si>
  <si>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</si>
  <si>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</si>
  <si>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</si>
  <si>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</si>
  <si>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</si>
  <si>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</si>
  <si>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объекта закупки</t>
  </si>
  <si>
    <t>Коммерческие предложения (руб./ед.изм.)</t>
  </si>
  <si>
    <t>Ед. изм.</t>
  </si>
  <si>
    <t>В результате проведенного расчета НМЦК составила:</t>
  </si>
  <si>
    <t>Оценка однородности совокупности значений выявленных цен, используемых в расчете НМЦК</t>
  </si>
  <si>
    <t>НМЦК определяемая методом сопоставимых рыночных цен (анализа рынка)*</t>
  </si>
  <si>
    <t>НМЦК контракта с учетом округления цены за единицу (руб.)</t>
  </si>
  <si>
    <t>Дата подготовки обоснования НМЦК</t>
  </si>
  <si>
    <t xml:space="preserve">Нормирование </t>
  </si>
  <si>
    <t>-</t>
  </si>
  <si>
    <t xml:space="preserve">* При определении НМЦК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
</t>
  </si>
  <si>
    <t>чел</t>
  </si>
  <si>
    <t>Исполнитель №1</t>
  </si>
  <si>
    <t>Исполнитель №2</t>
  </si>
  <si>
    <t>Исполнитель №3</t>
  </si>
  <si>
    <t xml:space="preserve">Обоснование начальной (максимальной) цены контракта (далее - НМЦК); ЦК, заключаемой с единственным поставщиком (подрядчиком, исполнителем)
</t>
  </si>
  <si>
    <t>Оказание услуг по обучению по ГО и ЧС</t>
  </si>
  <si>
    <r>
      <rPr>
        <sz val="12"/>
        <color indexed="8"/>
        <rFont val="XO Thames"/>
        <family val="1"/>
        <charset val="204"/>
      </rPr>
      <t>Метод сопоставимых рыночных цен (анализ рынка). В соответствии с ч.9 ст.22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 рынка) является приоритетным для определения и обоснования начальной (максимальной) цены контракта</t>
    </r>
    <r>
      <rPr>
        <b/>
        <sz val="12"/>
        <color indexed="8"/>
        <rFont val="XO Thames"/>
        <family val="1"/>
        <charset val="204"/>
      </rPr>
      <t xml:space="preserve">
</t>
    </r>
  </si>
  <si>
    <r>
      <t xml:space="preserve">Коэффициент вариации цен V (%)           </t>
    </r>
    <r>
      <rPr>
        <i/>
        <sz val="10"/>
        <color indexed="8"/>
        <rFont val="XO Thames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</si>
  <si>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XO Thames"/>
        <family val="1"/>
        <charset val="204"/>
      </rPr>
      <t>Расчет НМЦК по формуле</t>
    </r>
    <r>
      <rPr>
        <sz val="10"/>
        <color indexed="8"/>
        <rFont val="XO Thames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</si>
  <si>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Обучению по ГО и ЧС </t>
    </r>
    <r>
      <rPr>
        <sz val="11"/>
        <color rgb="FF0000CC"/>
        <rFont val="XO Thames"/>
        <family val="1"/>
        <charset val="204"/>
      </rPr>
      <t xml:space="preserve">категория руководитель </t>
    </r>
  </si>
  <si>
    <r>
      <t xml:space="preserve">Обучение по ГО и ЧС </t>
    </r>
    <r>
      <rPr>
        <sz val="11"/>
        <color rgb="FF0000CC"/>
        <rFont val="XO Thames"/>
        <family val="1"/>
        <charset val="204"/>
      </rPr>
      <t>категория члены эвакуационных комиссий</t>
    </r>
  </si>
  <si>
    <t>Минимальное предложение по цене контракта (стартовая цена закупочной сессии) составляет</t>
  </si>
  <si>
    <t>Исполнитель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</si>
</sst>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b/>
      <sz val="12"/>
      <color rgb="FF0000CC"/>
      <name val="XO Thames"/>
      <family val="1"/>
      <charset val="204"/>
    </font>
    <font>
      <sz val="12"/>
      <color indexed="8"/>
      <name val="XO Thames"/>
      <family val="1"/>
      <charset val="204"/>
    </font>
    <font>
      <b/>
      <sz val="10"/>
      <color indexed="8"/>
      <name val="XO Thames"/>
      <family val="1"/>
      <charset val="204"/>
    </font>
    <font>
      <i/>
      <sz val="10"/>
      <color indexed="8"/>
      <name val="XO Thames"/>
      <family val="1"/>
      <charset val="204"/>
    </font>
    <font>
      <sz val="10"/>
      <color indexed="8"/>
      <name val="XO Thames"/>
      <family val="1"/>
      <charset val="204"/>
    </font>
    <font>
      <b/>
      <sz val="10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sz val="11"/>
      <color rgb="FF0000CC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8"/>
      <color rgb="FF0000CC"/>
      <name val="XO Thames"/>
      <family val="1"/>
      <charset val="204"/>
    </font>
    <font>
      <sz val="10"/>
      <color theme="1"/>
      <name val="XO Thames"/>
      <family val="1"/>
      <charset val="204"/>
    </font>
    <font>
      <sz val="10"/>
      <color rgb="FF000000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color rgb="FF0000CC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Border="1"/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justify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4" fontId="14" fillId="0" borderId="1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2" fontId="14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41461</xdr:colOff>
      <xdr:row>6</xdr:row>
      <xdr:rowOff>2000809</xdr:rowOff>
    </xdr:from>
    <xdr:to>
      <xdr:col>13</xdr:col>
      <xdr:colOff>17648</xdr:colOff>
      <xdr:row>6</xdr:row>
      <xdr:rowOff>2343709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090336" y="4120122"/>
          <a:ext cx="14287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28575</xdr:colOff>
      <xdr:row>6</xdr:row>
      <xdr:rowOff>1435894</xdr:rowOff>
    </xdr:from>
    <xdr:to>
      <xdr:col>12</xdr:col>
      <xdr:colOff>180975</xdr:colOff>
      <xdr:row>6</xdr:row>
      <xdr:rowOff>1664494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077450" y="35552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80" zoomScaleNormal="80" workbookViewId="0">
      <selection activeCell="O7" sqref="O7"/>
    </sheetView>
  </sheetViews>
  <sheetFormatPr defaultRowHeight="12.75" x14ac:dyDescent="0.2"/>
  <cols>
    <col min="1" max="1" width="3.140625" style="2" customWidth="1"/>
    <col min="2" max="2" width="33" style="2" customWidth="1"/>
    <col min="3" max="3" width="6.85546875" style="2" customWidth="1"/>
    <col min="4" max="4" width="7.85546875" style="2" customWidth="1"/>
    <col min="5" max="5" width="11" style="2" customWidth="1"/>
    <col min="6" max="6" width="11.140625" style="2" customWidth="1"/>
    <col min="7" max="9" width="11" style="2" customWidth="1"/>
    <col min="10" max="10" width="14.85546875" style="2" customWidth="1"/>
    <col min="11" max="11" width="15.42578125" style="2" customWidth="1"/>
    <col min="12" max="12" width="14.28515625" style="2" customWidth="1"/>
    <col min="13" max="13" width="21.7109375" style="2" customWidth="1"/>
    <col min="14" max="14" width="12.140625" style="2" customWidth="1"/>
    <col min="15" max="15" width="10.5703125" style="2" customWidth="1"/>
    <col min="16" max="16" width="13.28515625" style="2" customWidth="1"/>
    <col min="17" max="17" width="6.140625" style="2" customWidth="1"/>
    <col min="18" max="16384" width="9.140625" style="2"/>
  </cols>
  <sheetData>
    <row r="1" spans="1:16" ht="19.5" customHeight="1" x14ac:dyDescent="0.2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9.5" customHeight="1" x14ac:dyDescent="0.2">
      <c r="A2" s="9"/>
      <c r="B2" s="9"/>
      <c r="C2" s="9"/>
      <c r="D2" s="9"/>
      <c r="E2" s="9"/>
      <c r="F2" s="9"/>
      <c r="G2" s="9"/>
      <c r="H2" s="50"/>
      <c r="I2" s="9"/>
      <c r="J2" s="9"/>
      <c r="K2" s="9"/>
      <c r="L2" s="9"/>
      <c r="M2" s="9"/>
      <c r="N2" s="9"/>
      <c r="O2" s="9"/>
      <c r="P2" s="9"/>
    </row>
    <row r="3" spans="1:16" ht="19.5" customHeight="1" x14ac:dyDescent="0.2">
      <c r="A3" s="53" t="s">
        <v>23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9.5" customHeight="1" x14ac:dyDescent="0.2">
      <c r="A4" s="10"/>
      <c r="B4" s="9"/>
      <c r="C4" s="9"/>
      <c r="D4" s="9"/>
      <c r="E4" s="9"/>
      <c r="F4" s="9"/>
      <c r="G4" s="9"/>
      <c r="H4" s="50"/>
      <c r="I4" s="9"/>
      <c r="J4" s="9"/>
      <c r="K4" s="9"/>
      <c r="L4" s="9"/>
      <c r="M4" s="9"/>
      <c r="N4" s="9"/>
      <c r="O4" s="9"/>
      <c r="P4" s="9"/>
    </row>
    <row r="5" spans="1:16" ht="48.75" customHeight="1" x14ac:dyDescent="0.2">
      <c r="A5" s="52" t="s">
        <v>24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39" customHeight="1" x14ac:dyDescent="0.2">
      <c r="A6" s="57" t="s">
        <v>0</v>
      </c>
      <c r="B6" s="57" t="s">
        <v>7</v>
      </c>
      <c r="C6" s="58" t="s">
        <v>9</v>
      </c>
      <c r="D6" s="58" t="s">
        <v>1</v>
      </c>
      <c r="E6" s="61" t="s">
        <v>8</v>
      </c>
      <c r="F6" s="62"/>
      <c r="G6" s="62"/>
      <c r="H6" s="62"/>
      <c r="I6" s="63"/>
      <c r="J6" s="60" t="s">
        <v>11</v>
      </c>
      <c r="K6" s="60"/>
      <c r="L6" s="60"/>
      <c r="M6" s="51" t="s">
        <v>12</v>
      </c>
      <c r="N6" s="51"/>
      <c r="O6" s="51"/>
      <c r="P6" s="51"/>
    </row>
    <row r="7" spans="1:16" ht="201.75" customHeight="1" x14ac:dyDescent="0.2">
      <c r="A7" s="57"/>
      <c r="B7" s="58"/>
      <c r="C7" s="59"/>
      <c r="D7" s="59"/>
      <c r="E7" s="11" t="s">
        <v>19</v>
      </c>
      <c r="F7" s="11" t="s">
        <v>20</v>
      </c>
      <c r="G7" s="11" t="s">
        <v>21</v>
      </c>
      <c r="H7" s="11" t="s">
        <v>30</v>
      </c>
      <c r="I7" s="11" t="s">
        <v>15</v>
      </c>
      <c r="J7" s="12" t="s">
        <v>3</v>
      </c>
      <c r="K7" s="12" t="s">
        <v>2</v>
      </c>
      <c r="L7" s="13" t="s">
        <v>25</v>
      </c>
      <c r="M7" s="14" t="s">
        <v>26</v>
      </c>
      <c r="N7" s="15" t="s">
        <v>4</v>
      </c>
      <c r="O7" s="15" t="s">
        <v>5</v>
      </c>
      <c r="P7" s="15" t="s">
        <v>13</v>
      </c>
    </row>
    <row r="8" spans="1:16" ht="33" customHeight="1" x14ac:dyDescent="0.2">
      <c r="A8" s="16">
        <v>1</v>
      </c>
      <c r="B8" s="17" t="s">
        <v>27</v>
      </c>
      <c r="C8" s="18" t="s">
        <v>18</v>
      </c>
      <c r="D8" s="19">
        <v>1</v>
      </c>
      <c r="E8" s="20">
        <v>8820</v>
      </c>
      <c r="F8" s="20">
        <v>4500</v>
      </c>
      <c r="G8" s="20">
        <v>6860</v>
      </c>
      <c r="H8" s="71">
        <v>4680</v>
      </c>
      <c r="I8" s="21" t="s">
        <v>16</v>
      </c>
      <c r="J8" s="22">
        <f>(G8+E8+F8+H8)/4</f>
        <v>6215</v>
      </c>
      <c r="K8" s="23">
        <f>STDEVA(E8:H8)</f>
        <v>2041.2006270820123</v>
      </c>
      <c r="L8" s="23">
        <f>K8/J8*100</f>
        <v>32.843131570104781</v>
      </c>
      <c r="M8" s="24">
        <f>((D8/4)*(SUM(E8:H8)))</f>
        <v>6215</v>
      </c>
      <c r="N8" s="25">
        <f>M8/D8</f>
        <v>6215</v>
      </c>
      <c r="O8" s="24">
        <f t="shared" ref="O8" si="0">ROUNDDOWN(N8,2)</f>
        <v>6215</v>
      </c>
      <c r="P8" s="24">
        <f>O8*D8</f>
        <v>6215</v>
      </c>
    </row>
    <row r="9" spans="1:16" ht="40.5" customHeight="1" x14ac:dyDescent="0.2">
      <c r="A9" s="26">
        <v>2</v>
      </c>
      <c r="B9" s="17" t="s">
        <v>28</v>
      </c>
      <c r="C9" s="18" t="s">
        <v>18</v>
      </c>
      <c r="D9" s="19">
        <v>1</v>
      </c>
      <c r="E9" s="20">
        <v>8820</v>
      </c>
      <c r="F9" s="20">
        <v>4500</v>
      </c>
      <c r="G9" s="20">
        <v>6860</v>
      </c>
      <c r="H9" s="71">
        <v>4680</v>
      </c>
      <c r="I9" s="21" t="s">
        <v>16</v>
      </c>
      <c r="J9" s="22">
        <f>(G9+E9+F9+H9)/4</f>
        <v>6215</v>
      </c>
      <c r="K9" s="23">
        <f>STDEVA(E9:H9)</f>
        <v>2041.2006270820123</v>
      </c>
      <c r="L9" s="23">
        <f t="shared" ref="L9" si="1">K9/J9*100</f>
        <v>32.843131570104781</v>
      </c>
      <c r="M9" s="24">
        <f>((D9/4)*(SUM(E9:H9)))</f>
        <v>6215</v>
      </c>
      <c r="N9" s="25">
        <f>M9/D9</f>
        <v>6215</v>
      </c>
      <c r="O9" s="24">
        <f t="shared" ref="O9" si="2">ROUNDDOWN(N9,2)</f>
        <v>6215</v>
      </c>
      <c r="P9" s="24">
        <f>O9*D9</f>
        <v>6215</v>
      </c>
    </row>
    <row r="10" spans="1:16" s="1" customFormat="1" ht="23.25" customHeight="1" x14ac:dyDescent="0.2">
      <c r="A10" s="27"/>
      <c r="B10" s="28"/>
      <c r="C10" s="29"/>
      <c r="D10" s="30"/>
      <c r="E10" s="31">
        <f>E8*D8+E9*D9</f>
        <v>17640</v>
      </c>
      <c r="F10" s="72">
        <f>F8*D8+F9*D9</f>
        <v>9000</v>
      </c>
      <c r="G10" s="31">
        <f>G8*D8+G9*D9</f>
        <v>13720</v>
      </c>
      <c r="H10" s="31">
        <f>H8*D8+H9*D9</f>
        <v>9360</v>
      </c>
      <c r="I10" s="31"/>
      <c r="J10" s="32"/>
      <c r="K10" s="33"/>
      <c r="L10" s="33"/>
      <c r="M10" s="55"/>
      <c r="N10" s="55"/>
      <c r="O10" s="56"/>
      <c r="P10" s="34">
        <f>SUM(P8:P9)</f>
        <v>12430</v>
      </c>
    </row>
    <row r="11" spans="1:16" s="3" customFormat="1" ht="18" customHeight="1" x14ac:dyDescent="0.25">
      <c r="A11" s="67" t="s">
        <v>10</v>
      </c>
      <c r="B11" s="67"/>
      <c r="C11" s="67"/>
      <c r="D11" s="67"/>
      <c r="E11" s="67"/>
      <c r="F11" s="67"/>
      <c r="G11" s="67"/>
      <c r="H11" s="48"/>
      <c r="I11" s="35"/>
      <c r="J11" s="36">
        <f>P10</f>
        <v>12430</v>
      </c>
      <c r="K11" s="37" t="s">
        <v>6</v>
      </c>
      <c r="L11" s="37"/>
      <c r="M11" s="37"/>
      <c r="N11" s="37"/>
      <c r="O11" s="37"/>
      <c r="P11" s="38"/>
    </row>
    <row r="12" spans="1:16" s="3" customFormat="1" ht="9" customHeight="1" x14ac:dyDescent="0.25">
      <c r="A12" s="35"/>
      <c r="B12" s="35"/>
      <c r="C12" s="35"/>
      <c r="D12" s="35"/>
      <c r="E12" s="35"/>
      <c r="F12" s="35"/>
      <c r="G12" s="35"/>
      <c r="H12" s="48"/>
      <c r="I12" s="35"/>
      <c r="J12" s="39"/>
      <c r="K12" s="37"/>
      <c r="L12" s="37"/>
      <c r="M12" s="37"/>
      <c r="N12" s="37"/>
      <c r="O12" s="37"/>
      <c r="P12" s="38"/>
    </row>
    <row r="13" spans="1:16" ht="63.75" customHeight="1" x14ac:dyDescent="0.2">
      <c r="A13" s="68" t="s">
        <v>17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</row>
    <row r="14" spans="1:16" ht="22.5" customHeigh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16" ht="24" customHeight="1" x14ac:dyDescent="0.2">
      <c r="A15" s="70" t="s">
        <v>29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45">
        <f>F10</f>
        <v>9000</v>
      </c>
      <c r="N15" s="46" t="s">
        <v>6</v>
      </c>
      <c r="O15" s="40"/>
      <c r="P15" s="40"/>
    </row>
    <row r="16" spans="1:16" ht="24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6" ht="33.75" customHeight="1" x14ac:dyDescent="0.2">
      <c r="A17" s="66" t="s">
        <v>14</v>
      </c>
      <c r="B17" s="66"/>
      <c r="C17" s="66"/>
      <c r="D17" s="66"/>
      <c r="E17" s="66"/>
      <c r="F17" s="66"/>
      <c r="G17" s="66"/>
      <c r="H17" s="47"/>
      <c r="I17" s="42"/>
      <c r="J17" s="43">
        <v>46266</v>
      </c>
      <c r="K17" s="44"/>
      <c r="L17" s="44"/>
      <c r="M17" s="44"/>
      <c r="N17" s="44"/>
      <c r="O17" s="44"/>
      <c r="P17" s="44"/>
    </row>
    <row r="18" spans="1:16" ht="24.7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</row>
    <row r="19" spans="1:16" s="4" customFormat="1" ht="21" customHeight="1" x14ac:dyDescent="0.25">
      <c r="A19" s="5"/>
      <c r="B19" s="5"/>
      <c r="C19" s="5"/>
      <c r="D19" s="6"/>
      <c r="E19" s="7"/>
      <c r="F19" s="7"/>
      <c r="G19" s="7"/>
      <c r="H19" s="7"/>
      <c r="I19" s="7"/>
    </row>
    <row r="20" spans="1:16" ht="24" customHeight="1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8"/>
      <c r="N20" s="65"/>
      <c r="O20" s="65"/>
      <c r="P20" s="65"/>
    </row>
  </sheetData>
  <mergeCells count="18">
    <mergeCell ref="A20:L20"/>
    <mergeCell ref="N20:P20"/>
    <mergeCell ref="A17:G17"/>
    <mergeCell ref="A11:G11"/>
    <mergeCell ref="A13:P13"/>
    <mergeCell ref="A18:P18"/>
    <mergeCell ref="A15:L15"/>
    <mergeCell ref="M6:P6"/>
    <mergeCell ref="A5:P5"/>
    <mergeCell ref="A3:P3"/>
    <mergeCell ref="M10:O10"/>
    <mergeCell ref="A1:P1"/>
    <mergeCell ref="A6:A7"/>
    <mergeCell ref="B6:B7"/>
    <mergeCell ref="C6:C7"/>
    <mergeCell ref="D6:D7"/>
    <mergeCell ref="J6:L6"/>
    <mergeCell ref="E6:I6"/>
  </mergeCells>
  <pageMargins left="0.51181102362204722" right="0.11811023622047245" top="0.74803149606299213" bottom="0.35433070866141736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 Windows</cp:lastModifiedBy>
  <cp:lastPrinted>2026-09-01T08:51:38Z</cp:lastPrinted>
  <dcterms:created xsi:type="dcterms:W3CDTF">2014-01-15T18:15:09Z</dcterms:created>
  <dcterms:modified xsi:type="dcterms:W3CDTF">2026-09-01T09:02:11Z</dcterms:modified>
</cp:coreProperties>
</file>