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9040" windowHeight="15720"/>
  </bookViews>
  <sheets>
    <sheet name="Лист1" sheetId="3" r:id="rId1"/>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T9" i="3"/>
  <c r="P9"/>
  <c r="O9"/>
  <c r="M9"/>
  <c r="S9" s="1"/>
  <c r="T8"/>
  <c r="P8"/>
  <c r="O8"/>
  <c r="M8"/>
  <c r="N8" s="1"/>
  <c r="T7"/>
  <c r="P7"/>
  <c r="O7"/>
  <c r="M7"/>
  <c r="S7" s="1"/>
  <c r="T6"/>
  <c r="P6"/>
  <c r="O6"/>
  <c r="M6"/>
  <c r="N6" s="1"/>
  <c r="N9" l="1"/>
  <c r="Q9"/>
  <c r="R9" s="1"/>
  <c r="Q8"/>
  <c r="R8" s="1"/>
  <c r="S8"/>
  <c r="Q7"/>
  <c r="R7" s="1"/>
  <c r="Q6"/>
  <c r="R6" s="1"/>
  <c r="S6"/>
  <c r="N7"/>
  <c r="T10"/>
  <c r="S10" l="1"/>
  <c r="C3"/>
</calcChain>
</file>

<file path=xl/sharedStrings.xml><?xml version="1.0" encoding="utf-8"?>
<sst xmlns="http://schemas.openxmlformats.org/spreadsheetml/2006/main" count="49" uniqueCount="36">
  <si>
    <t>дата</t>
  </si>
  <si>
    <t>Начальник планово-экономического отдела:</t>
  </si>
  <si>
    <t>Д.С. Вяткин</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</si>
  <si>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</si>
  <si>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</si>
  <si>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</si>
  <si>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</si>
  <si>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</si>
  <si>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</si>
  <si>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</si>
  <si>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</si>
  <si>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Объем</t>
  </si>
  <si>
    <t>Ед.изм.</t>
  </si>
  <si>
    <t>Кол-во</t>
  </si>
  <si>
    <t>Цена за ед.изм.</t>
  </si>
  <si>
    <t>подпись, расшифровка подписи</t>
  </si>
  <si>
    <t>Средняя цена (руб.)</t>
  </si>
  <si>
    <t>Коэфф. вариации V=</t>
  </si>
  <si>
    <t>Источник №6</t>
  </si>
  <si>
    <t>Обоснование начальной (максимальной) цены договора, цены договора, заключаемого с единственным поставщиком (подрядчиком, исполнителем) (Н(М)ЦД, ЦДЕП)</t>
  </si>
  <si>
    <t>Цена договора, заключаемого с единственным поставщиком</t>
  </si>
  <si>
    <t>Рассчет Н(М)ЦД, ЦДЕП произвел:</t>
  </si>
  <si>
    <t>Н(М)ЦД по средней цене</t>
  </si>
  <si>
    <t>ЦДЕП по наименьшей цене</t>
  </si>
  <si>
    <t>Приложение 1 к Отчету о невозможности (нецелесообразности) использования иных способов определения поставщика (подрядчика, исполнителя), обоснование цены договора и иных существенных условий исполнения договора при осуществлении закупки у единственного поставщика</t>
  </si>
  <si>
    <t>Существенные условия исполнения договора</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</si>
  <si>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договора,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</si>
  <si>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2025г.</t>
  </si>
  <si>
    <t xml:space="preserve">Источник №1 </t>
  </si>
  <si>
    <t xml:space="preserve">Источник №2 </t>
  </si>
  <si>
    <t xml:space="preserve">Источник №3 </t>
  </si>
  <si>
    <t>шт.</t>
  </si>
  <si>
    <t>Флаг России 90х135 см</t>
  </si>
  <si>
    <t xml:space="preserve">Флаг Москвы 90х135 см </t>
  </si>
  <si>
    <t>Флаг Знамя Победы 90х135 см</t>
  </si>
  <si>
    <t>Древко для флага</t>
  </si>
</sst>
</file>

<file path=xl/styles.xml><?xml version="1.0" encoding="utf-8"?>
<styleSheet xmlns="http://schemas.openxmlformats.org/spreadsheetml/2006/main">
  <numFmts count="1">
    <numFmt numFmtId="164" formatCode="#,##0.00_р_."/>
  </numFmts>
  <fonts count="10">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b/>
      <sz val="11"/>
      <color indexed="8"/>
      <name val="Times New Roman"/>
      <family val="1"/>
      <charset val="204"/>
    </font>
    <font>
      <i/>
      <sz val="11"/>
      <color indexed="8"/>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6" fillId="0" borderId="0"/>
  </cellStyleXfs>
  <cellXfs count="39">
    <xf numFmtId="0" fontId="0" fillId="0" borderId="0" xfId="0"/>
    <xf numFmtId="0" fontId="2" fillId="2" borderId="0" xfId="1" applyFont="1" applyFill="1"/>
    <xf numFmtId="0" fontId="3" fillId="2" borderId="0" xfId="1" applyFont="1" applyFill="1" applyBorder="1" applyAlignment="1">
      <alignment horizontal="left" wrapText="1"/>
    </xf>
    <xf numFmtId="0" fontId="5" fillId="2" borderId="0" xfId="1" applyFont="1" applyFill="1" applyAlignment="1" applyProtection="1">
      <alignment vertical="center"/>
      <protection locked="0"/>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2" fontId="3" fillId="2" borderId="2" xfId="1" applyNumberFormat="1" applyFont="1" applyFill="1" applyBorder="1" applyAlignment="1">
      <alignment horizontal="center" vertical="center" wrapText="1"/>
    </xf>
    <xf numFmtId="0" fontId="5" fillId="2" borderId="0" xfId="1" applyFont="1" applyFill="1" applyBorder="1" applyAlignment="1" applyProtection="1">
      <alignment vertical="center"/>
      <protection locked="0"/>
    </xf>
    <xf numFmtId="0" fontId="7" fillId="0" borderId="2" xfId="2" applyFont="1" applyBorder="1" applyAlignment="1">
      <alignment vertical="center" wrapText="1"/>
    </xf>
    <xf numFmtId="2" fontId="7" fillId="0" borderId="2" xfId="2" applyNumberFormat="1" applyFont="1" applyBorder="1" applyAlignment="1">
      <alignment horizontal="center" vertical="center"/>
    </xf>
    <xf numFmtId="0" fontId="5" fillId="2" borderId="0" xfId="1" applyFont="1" applyFill="1"/>
    <xf numFmtId="0" fontId="8" fillId="2" borderId="0" xfId="1" applyFont="1" applyFill="1" applyBorder="1" applyAlignment="1">
      <alignment vertical="center" wrapText="1"/>
    </xf>
    <xf numFmtId="0" fontId="5" fillId="2" borderId="0" xfId="1" applyFont="1" applyFill="1" applyBorder="1"/>
    <xf numFmtId="0" fontId="5" fillId="2" borderId="0" xfId="1" applyFont="1" applyFill="1" applyBorder="1" applyAlignment="1" applyProtection="1">
      <alignment vertical="top" wrapText="1"/>
      <protection locked="0"/>
    </xf>
    <xf numFmtId="0" fontId="5" fillId="0" borderId="0" xfId="1" applyFont="1" applyBorder="1" applyAlignment="1"/>
    <xf numFmtId="0" fontId="2" fillId="2" borderId="0" xfId="1" applyFont="1" applyFill="1" applyAlignment="1">
      <alignment vertical="center"/>
    </xf>
    <xf numFmtId="14" fontId="5" fillId="2" borderId="1" xfId="1" applyNumberFormat="1" applyFont="1" applyFill="1" applyBorder="1" applyAlignment="1"/>
    <xf numFmtId="4" fontId="2" fillId="0" borderId="2"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0" fontId="9" fillId="2" borderId="0" xfId="1" applyFont="1" applyFill="1" applyBorder="1" applyAlignment="1" applyProtection="1">
      <alignment horizontal="center" wrapText="1"/>
      <protection locked="0"/>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0" xfId="1" applyFont="1" applyFill="1" applyBorder="1" applyAlignment="1">
      <alignment horizontal="left" vertical="top" wrapText="1"/>
    </xf>
    <xf numFmtId="0" fontId="8" fillId="2" borderId="0" xfId="1" applyFont="1" applyFill="1" applyBorder="1" applyAlignment="1">
      <alignment horizontal="center" vertical="center" wrapText="1"/>
    </xf>
    <xf numFmtId="0" fontId="4" fillId="2" borderId="2"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164" fontId="4" fillId="2" borderId="3" xfId="1" applyNumberFormat="1" applyFont="1" applyFill="1" applyBorder="1" applyAlignment="1">
      <alignment horizontal="center" vertical="center" wrapText="1"/>
    </xf>
    <xf numFmtId="164" fontId="4" fillId="2" borderId="4" xfId="1" applyNumberFormat="1" applyFont="1" applyFill="1" applyBorder="1" applyAlignment="1">
      <alignment horizontal="center" vertical="center" wrapText="1"/>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9" fillId="2" borderId="0" xfId="1" applyFont="1" applyFill="1" applyBorder="1" applyAlignment="1" applyProtection="1">
      <alignment horizontal="center" wrapText="1"/>
      <protection locked="0"/>
    </xf>
    <xf numFmtId="0" fontId="2" fillId="2" borderId="2" xfId="1" applyFont="1" applyFill="1" applyBorder="1" applyAlignment="1">
      <alignment horizontal="left" vertical="center" wrapText="1"/>
    </xf>
    <xf numFmtId="0" fontId="2" fillId="2" borderId="5" xfId="1" applyFont="1" applyFill="1" applyBorder="1" applyAlignment="1">
      <alignment horizontal="left" vertical="center" wrapText="1"/>
    </xf>
    <xf numFmtId="0" fontId="2" fillId="2" borderId="0" xfId="1" applyFont="1" applyFill="1" applyBorder="1" applyAlignment="1">
      <alignment horizontal="left" wrapText="1"/>
    </xf>
    <xf numFmtId="0" fontId="5" fillId="2" borderId="0" xfId="1" applyFont="1" applyFill="1" applyBorder="1" applyAlignment="1">
      <alignment horizontal="left"/>
    </xf>
    <xf numFmtId="0" fontId="5" fillId="2" borderId="1" xfId="1" applyFont="1" applyFill="1" applyBorder="1" applyAlignment="1" applyProtection="1">
      <alignment horizontal="right" wrapText="1"/>
      <protection locked="0"/>
    </xf>
  </cellXfs>
  <cellStyles count="3">
    <cellStyle name="Обычный" xfId="0" builtinId="0"/>
    <cellStyle name="Обычный 2" xfId="1"/>
    <cellStyle name="Обычный 3" xfId="2"/>
  </cellStyles>
  <dxfs count="5">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 xmlns:a16="http://schemas.microsoft.com/office/drawing/2014/main" id="{F6AF9F95-A029-4252-8FB3-1D7417A99AA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 xmlns:a16="http://schemas.microsoft.com/office/drawing/2014/main" id="{3DB010CB-DF0E-4C86-B5A1-D2A170624ABB}"/>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4" name="Picture 5">
          <a:extLst>
            <a:ext uri="{FF2B5EF4-FFF2-40B4-BE49-F238E27FC236}">
              <a16:creationId xmlns="" xmlns:a16="http://schemas.microsoft.com/office/drawing/2014/main" id="{7995195E-BB91-4E2A-8EF1-B7F0B622F674}"/>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10706100" y="1524000"/>
          <a:ext cx="93345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5" name="Picture 6">
          <a:extLst>
            <a:ext uri="{FF2B5EF4-FFF2-40B4-BE49-F238E27FC236}">
              <a16:creationId xmlns="" xmlns:a16="http://schemas.microsoft.com/office/drawing/2014/main" id="{32F626FF-6A97-45FF-A6CE-5D09B9EACFE8}"/>
            </a:ext>
          </a:extLst>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10953750" y="1524000"/>
          <a:ext cx="15240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 xmlns:a16="http://schemas.microsoft.com/office/drawing/2014/main" id="{880837C6-77F9-4A2B-BD65-3E2923A49B13}"/>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 xmlns:a16="http://schemas.microsoft.com/office/drawing/2014/main" id="{517AC148-C265-4B77-B54D-5B0F32E0D594}"/>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8" name="Picture 5">
          <a:extLst>
            <a:ext uri="{FF2B5EF4-FFF2-40B4-BE49-F238E27FC236}">
              <a16:creationId xmlns="" xmlns:a16="http://schemas.microsoft.com/office/drawing/2014/main" id="{D850610D-D52E-453A-A93B-3DBD1322467E}"/>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10706100" y="1524000"/>
          <a:ext cx="93345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9" name="Picture 6">
          <a:extLst>
            <a:ext uri="{FF2B5EF4-FFF2-40B4-BE49-F238E27FC236}">
              <a16:creationId xmlns="" xmlns:a16="http://schemas.microsoft.com/office/drawing/2014/main" id="{2C7F83BB-710E-45C0-947D-03363BBE78FC}"/>
            </a:ext>
          </a:extLst>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10953750" y="1524000"/>
          <a:ext cx="15240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 xmlns:a16="http://schemas.microsoft.com/office/drawing/2014/main" id="{AF14EF9B-888E-404C-B3EB-52D03230C025}"/>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9801225" y="1524000"/>
          <a:ext cx="885825"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 xmlns:a16="http://schemas.microsoft.com/office/drawing/2014/main" id="{17E241D8-55B3-49CB-9521-D90338AC3634}"/>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8896350" y="1524000"/>
          <a:ext cx="885825"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A15"/>
  <sheetViews>
    <sheetView tabSelected="1" workbookViewId="0">
      <selection activeCell="Z14" sqref="Z14"/>
    </sheetView>
  </sheetViews>
  <sheetFormatPr defaultColWidth="9.140625" defaultRowHeight="15"/>
  <cols>
    <col min="1" max="1" width="3.140625" style="10" customWidth="1"/>
    <col min="2" max="2" width="23.5703125" style="10" customWidth="1"/>
    <col min="3" max="3" width="8.28515625" style="10" customWidth="1"/>
    <col min="4" max="5" width="6.5703125" style="10" customWidth="1"/>
    <col min="6" max="8" width="12.5703125" style="10" customWidth="1"/>
    <col min="9" max="12" width="12.5703125" style="10" hidden="1" customWidth="1"/>
    <col min="13" max="13" width="12.5703125" style="10" customWidth="1"/>
    <col min="14" max="14" width="12.5703125" style="10" hidden="1" customWidth="1"/>
    <col min="15" max="15" width="10.5703125" style="10" hidden="1" customWidth="1"/>
    <col min="16" max="17" width="10.5703125" style="10" customWidth="1"/>
    <col min="18" max="20" width="13.5703125" style="10" customWidth="1"/>
    <col min="21" max="21" width="6" style="10" customWidth="1"/>
    <col min="22" max="22" width="12" style="10" customWidth="1"/>
    <col min="23" max="23" width="9.28515625" style="10" customWidth="1"/>
    <col min="24" max="24" width="0" style="10" hidden="1" customWidth="1"/>
    <col min="25" max="25" width="9.5703125" style="10" hidden="1" customWidth="1"/>
    <col min="26" max="26" width="11.42578125" style="10" customWidth="1"/>
    <col min="27" max="16384" width="9.140625" style="10"/>
  </cols>
  <sheetData>
    <row r="1" spans="1:27" s="1" customFormat="1" ht="60" customHeight="1">
      <c r="P1" s="24" t="s">
        <v>24</v>
      </c>
      <c r="Q1" s="24"/>
      <c r="R1" s="24"/>
      <c r="S1" s="24"/>
      <c r="T1" s="24"/>
      <c r="U1" s="2"/>
      <c r="V1" s="2"/>
    </row>
    <row r="2" spans="1:27" ht="60" customHeight="1">
      <c r="A2" s="25" t="s">
        <v>19</v>
      </c>
      <c r="B2" s="25"/>
      <c r="C2" s="25"/>
      <c r="D2" s="25"/>
      <c r="E2" s="25"/>
      <c r="F2" s="25"/>
      <c r="G2" s="25"/>
      <c r="H2" s="25"/>
      <c r="I2" s="25"/>
      <c r="J2" s="25"/>
      <c r="K2" s="25"/>
      <c r="L2" s="25"/>
      <c r="M2" s="25"/>
      <c r="N2" s="25"/>
      <c r="O2" s="25"/>
      <c r="P2" s="25"/>
      <c r="Q2" s="25"/>
      <c r="R2" s="25"/>
      <c r="S2" s="25"/>
      <c r="T2" s="25"/>
      <c r="U2" s="11"/>
      <c r="V2" s="11"/>
      <c r="W2" s="11"/>
      <c r="X2" s="11"/>
      <c r="Y2" s="11"/>
    </row>
    <row r="3" spans="1:27" s="15" customFormat="1" ht="35.85" customHeight="1">
      <c r="A3" s="26" t="s">
        <v>20</v>
      </c>
      <c r="B3" s="26"/>
      <c r="C3" s="27">
        <f>VALUE(T10)</f>
        <v>6264</v>
      </c>
      <c r="D3" s="27"/>
      <c r="E3" s="27"/>
      <c r="F3" s="28" t="s">
        <v>28</v>
      </c>
      <c r="G3" s="28" t="s">
        <v>29</v>
      </c>
      <c r="H3" s="28" t="s">
        <v>30</v>
      </c>
      <c r="I3" s="29" t="s">
        <v>3</v>
      </c>
      <c r="J3" s="29" t="s">
        <v>4</v>
      </c>
      <c r="K3" s="28" t="s">
        <v>3</v>
      </c>
      <c r="L3" s="29" t="s">
        <v>18</v>
      </c>
      <c r="M3" s="28" t="s">
        <v>16</v>
      </c>
      <c r="N3" s="28" t="s">
        <v>5</v>
      </c>
      <c r="O3" s="26" t="s">
        <v>6</v>
      </c>
      <c r="P3" s="26" t="s">
        <v>7</v>
      </c>
      <c r="Q3" s="26" t="s">
        <v>17</v>
      </c>
      <c r="R3" s="26" t="s">
        <v>8</v>
      </c>
      <c r="S3" s="28" t="s">
        <v>22</v>
      </c>
      <c r="T3" s="31" t="s">
        <v>23</v>
      </c>
    </row>
    <row r="4" spans="1:27" s="15" customFormat="1">
      <c r="A4" s="26" t="s">
        <v>9</v>
      </c>
      <c r="B4" s="26" t="s">
        <v>10</v>
      </c>
      <c r="C4" s="32" t="s">
        <v>25</v>
      </c>
      <c r="D4" s="26" t="s">
        <v>11</v>
      </c>
      <c r="E4" s="26"/>
      <c r="F4" s="28"/>
      <c r="G4" s="28"/>
      <c r="H4" s="28"/>
      <c r="I4" s="30"/>
      <c r="J4" s="30"/>
      <c r="K4" s="28"/>
      <c r="L4" s="30"/>
      <c r="M4" s="28"/>
      <c r="N4" s="28"/>
      <c r="O4" s="26"/>
      <c r="P4" s="26"/>
      <c r="Q4" s="26"/>
      <c r="R4" s="26"/>
      <c r="S4" s="28"/>
      <c r="T4" s="31"/>
      <c r="U4" s="3"/>
      <c r="V4" s="3"/>
      <c r="W4" s="3"/>
      <c r="X4" s="3"/>
      <c r="Y4" s="3"/>
      <c r="Z4" s="10"/>
    </row>
    <row r="5" spans="1:27" s="15" customFormat="1" ht="25.5">
      <c r="A5" s="26"/>
      <c r="B5" s="26"/>
      <c r="C5" s="32"/>
      <c r="D5" s="20" t="s">
        <v>12</v>
      </c>
      <c r="E5" s="20" t="s">
        <v>13</v>
      </c>
      <c r="F5" s="21" t="s">
        <v>14</v>
      </c>
      <c r="G5" s="21" t="s">
        <v>14</v>
      </c>
      <c r="H5" s="21" t="s">
        <v>14</v>
      </c>
      <c r="I5" s="21"/>
      <c r="J5" s="21"/>
      <c r="K5" s="21" t="s">
        <v>14</v>
      </c>
      <c r="L5" s="21" t="s">
        <v>14</v>
      </c>
      <c r="M5" s="28"/>
      <c r="N5" s="28"/>
      <c r="O5" s="26"/>
      <c r="P5" s="26"/>
      <c r="Q5" s="26"/>
      <c r="R5" s="26"/>
      <c r="S5" s="28"/>
      <c r="T5" s="31"/>
      <c r="U5" s="10"/>
      <c r="V5" s="10"/>
      <c r="W5" s="10"/>
      <c r="X5" s="10"/>
      <c r="Y5" s="10"/>
      <c r="Z5" s="10"/>
      <c r="AA5" s="10"/>
    </row>
    <row r="6" spans="1:27" s="15" customFormat="1" ht="25.5">
      <c r="A6" s="23">
        <v>1</v>
      </c>
      <c r="B6" s="8" t="s">
        <v>32</v>
      </c>
      <c r="C6" s="23" t="s">
        <v>27</v>
      </c>
      <c r="D6" s="22" t="s">
        <v>31</v>
      </c>
      <c r="E6" s="4">
        <v>2</v>
      </c>
      <c r="F6" s="18">
        <v>507</v>
      </c>
      <c r="G6" s="17">
        <v>572</v>
      </c>
      <c r="H6" s="17">
        <v>695</v>
      </c>
      <c r="I6" s="9"/>
      <c r="J6" s="9"/>
      <c r="K6" s="5"/>
      <c r="L6" s="5"/>
      <c r="M6" s="5">
        <f t="shared" ref="M6:M8" si="0">AVERAGE(F6,G6,H6,I6,J6,K6,L6)</f>
        <v>591.33333333333337</v>
      </c>
      <c r="N6" s="5">
        <f t="shared" ref="N6:N8" si="1">ROUND(M6,2)</f>
        <v>591.33000000000004</v>
      </c>
      <c r="O6" s="22">
        <f t="shared" ref="O6:O8" si="2">COUNT(F6:L6)</f>
        <v>3</v>
      </c>
      <c r="P6" s="22">
        <f t="shared" ref="P6:P8" si="3">STDEV(F6,G6,H6,I6,J6,K6,L6)</f>
        <v>95.47949168975174</v>
      </c>
      <c r="Q6" s="22">
        <f t="shared" ref="Q6:Q8" si="4">P6/M6*100</f>
        <v>16.14647548304708</v>
      </c>
      <c r="R6" s="22" t="str">
        <f t="shared" ref="R6:R8" si="5">IF(Q6&lt;33,"ОДНОРОДНЫЕ","НЕОДНОРОДНЫЕ")</f>
        <v>ОДНОРОДНЫЕ</v>
      </c>
      <c r="S6" s="5">
        <f t="shared" ref="S6:S8" si="6">M6*E6</f>
        <v>1182.6666666666667</v>
      </c>
      <c r="T6" s="6">
        <f t="shared" ref="T6:T8" si="7">SMALL(F6:K6,1)*E6</f>
        <v>1014</v>
      </c>
      <c r="U6" s="10"/>
      <c r="V6" s="10"/>
      <c r="W6" s="10"/>
      <c r="X6" s="10"/>
      <c r="Y6" s="10"/>
      <c r="Z6" s="10"/>
      <c r="AA6" s="10"/>
    </row>
    <row r="7" spans="1:27" s="15" customFormat="1" ht="25.5">
      <c r="A7" s="23">
        <v>2</v>
      </c>
      <c r="B7" s="8" t="s">
        <v>33</v>
      </c>
      <c r="C7" s="23" t="s">
        <v>27</v>
      </c>
      <c r="D7" s="22" t="s">
        <v>31</v>
      </c>
      <c r="E7" s="4">
        <v>2</v>
      </c>
      <c r="F7" s="18">
        <v>988</v>
      </c>
      <c r="G7" s="17">
        <v>1290</v>
      </c>
      <c r="H7" s="17">
        <v>1754.22</v>
      </c>
      <c r="I7" s="9"/>
      <c r="J7" s="9"/>
      <c r="K7" s="5"/>
      <c r="L7" s="5"/>
      <c r="M7" s="5">
        <f t="shared" si="0"/>
        <v>1344.0733333333335</v>
      </c>
      <c r="N7" s="5">
        <f t="shared" si="1"/>
        <v>1344.07</v>
      </c>
      <c r="O7" s="22">
        <f t="shared" si="2"/>
        <v>3</v>
      </c>
      <c r="P7" s="22">
        <f t="shared" si="3"/>
        <v>385.96141793362301</v>
      </c>
      <c r="Q7" s="22">
        <f t="shared" si="4"/>
        <v>28.715800571418942</v>
      </c>
      <c r="R7" s="22" t="str">
        <f t="shared" si="5"/>
        <v>ОДНОРОДНЫЕ</v>
      </c>
      <c r="S7" s="5">
        <f t="shared" si="6"/>
        <v>2688.146666666667</v>
      </c>
      <c r="T7" s="6">
        <f t="shared" si="7"/>
        <v>1976</v>
      </c>
      <c r="U7" s="10"/>
      <c r="V7" s="10"/>
      <c r="W7" s="10"/>
      <c r="X7" s="10"/>
      <c r="Y7" s="10"/>
      <c r="Z7" s="10"/>
      <c r="AA7" s="10"/>
    </row>
    <row r="8" spans="1:27" s="15" customFormat="1" ht="25.5">
      <c r="A8" s="23">
        <v>3</v>
      </c>
      <c r="B8" s="8" t="s">
        <v>34</v>
      </c>
      <c r="C8" s="23" t="s">
        <v>27</v>
      </c>
      <c r="D8" s="22" t="s">
        <v>31</v>
      </c>
      <c r="E8" s="4">
        <v>1</v>
      </c>
      <c r="F8" s="18">
        <v>790</v>
      </c>
      <c r="G8" s="17">
        <v>800</v>
      </c>
      <c r="H8" s="17">
        <v>872</v>
      </c>
      <c r="I8" s="9"/>
      <c r="J8" s="9"/>
      <c r="K8" s="5"/>
      <c r="L8" s="5"/>
      <c r="M8" s="5">
        <f t="shared" si="0"/>
        <v>820.66666666666663</v>
      </c>
      <c r="N8" s="5">
        <f t="shared" si="1"/>
        <v>820.67</v>
      </c>
      <c r="O8" s="22">
        <f t="shared" si="2"/>
        <v>3</v>
      </c>
      <c r="P8" s="22">
        <f t="shared" si="3"/>
        <v>44.736264186154081</v>
      </c>
      <c r="Q8" s="22">
        <f t="shared" si="4"/>
        <v>5.4512100957945675</v>
      </c>
      <c r="R8" s="22" t="str">
        <f t="shared" si="5"/>
        <v>ОДНОРОДНЫЕ</v>
      </c>
      <c r="S8" s="5">
        <f t="shared" si="6"/>
        <v>820.66666666666663</v>
      </c>
      <c r="T8" s="6">
        <f t="shared" si="7"/>
        <v>790</v>
      </c>
      <c r="U8" s="10"/>
      <c r="V8" s="10"/>
      <c r="W8" s="10"/>
      <c r="X8" s="10"/>
      <c r="Y8" s="10"/>
      <c r="Z8" s="10"/>
      <c r="AA8" s="10"/>
    </row>
    <row r="9" spans="1:27" s="15" customFormat="1" ht="25.5">
      <c r="A9" s="23">
        <v>4</v>
      </c>
      <c r="B9" s="8" t="s">
        <v>35</v>
      </c>
      <c r="C9" s="23" t="s">
        <v>27</v>
      </c>
      <c r="D9" s="22" t="s">
        <v>31</v>
      </c>
      <c r="E9" s="4">
        <v>6</v>
      </c>
      <c r="F9" s="18">
        <v>414</v>
      </c>
      <c r="G9" s="17">
        <v>510</v>
      </c>
      <c r="H9" s="17">
        <v>595</v>
      </c>
      <c r="I9" s="9"/>
      <c r="J9" s="9"/>
      <c r="K9" s="5"/>
      <c r="L9" s="5"/>
      <c r="M9" s="5">
        <f t="shared" ref="M9" si="8">AVERAGE(F9,G9,H9,I9,J9,K9,L9)</f>
        <v>506.33333333333331</v>
      </c>
      <c r="N9" s="5">
        <f t="shared" ref="N9" si="9">ROUND(M9,2)</f>
        <v>506.33</v>
      </c>
      <c r="O9" s="22">
        <f t="shared" ref="O9" si="10">COUNT(F9:L9)</f>
        <v>3</v>
      </c>
      <c r="P9" s="22">
        <f t="shared" ref="P9" si="11">STDEV(F9,G9,H9,I9,J9,K9,L9)</f>
        <v>90.555691888104491</v>
      </c>
      <c r="Q9" s="22">
        <f t="shared" ref="Q9" si="12">P9/M9*100</f>
        <v>17.884600109566392</v>
      </c>
      <c r="R9" s="22" t="str">
        <f t="shared" ref="R9" si="13">IF(Q9&lt;33,"ОДНОРОДНЫЕ","НЕОДНОРОДНЫЕ")</f>
        <v>ОДНОРОДНЫЕ</v>
      </c>
      <c r="S9" s="5">
        <f t="shared" ref="S9" si="14">M9*E9</f>
        <v>3038</v>
      </c>
      <c r="T9" s="6">
        <f t="shared" ref="T9" si="15">SMALL(F9:K9,1)*E9</f>
        <v>2484</v>
      </c>
      <c r="U9" s="10"/>
      <c r="V9" s="10"/>
      <c r="W9" s="10"/>
      <c r="X9" s="10"/>
      <c r="Y9" s="10"/>
      <c r="Z9" s="10"/>
      <c r="AA9" s="10"/>
    </row>
    <row r="10" spans="1:27" s="15" customFormat="1" ht="39" customHeight="1">
      <c r="A10" s="34" t="s">
        <v>26</v>
      </c>
      <c r="B10" s="34"/>
      <c r="C10" s="34"/>
      <c r="D10" s="34"/>
      <c r="E10" s="34"/>
      <c r="F10" s="34"/>
      <c r="G10" s="34"/>
      <c r="H10" s="34"/>
      <c r="I10" s="34"/>
      <c r="J10" s="34"/>
      <c r="K10" s="34"/>
      <c r="L10" s="34"/>
      <c r="M10" s="34"/>
      <c r="N10" s="34"/>
      <c r="O10" s="34"/>
      <c r="P10" s="34"/>
      <c r="Q10" s="34"/>
      <c r="R10" s="35"/>
      <c r="S10" s="5">
        <f>SUM(S6:S9)</f>
        <v>7729.4800000000005</v>
      </c>
      <c r="T10" s="6">
        <f>SUM(T6:T9)</f>
        <v>6264</v>
      </c>
      <c r="U10" s="10"/>
      <c r="V10" s="10"/>
      <c r="W10" s="10"/>
      <c r="X10" s="10"/>
      <c r="Y10" s="10"/>
      <c r="Z10" s="10"/>
      <c r="AA10" s="10"/>
    </row>
    <row r="11" spans="1:27" s="15" customFormat="1" ht="39" customHeight="1">
      <c r="A11" s="36"/>
      <c r="B11" s="36"/>
      <c r="C11" s="36"/>
      <c r="D11" s="36"/>
      <c r="E11" s="36"/>
      <c r="F11" s="36"/>
      <c r="G11" s="36"/>
      <c r="H11" s="36"/>
      <c r="I11" s="36"/>
      <c r="J11" s="36"/>
      <c r="K11" s="36"/>
      <c r="L11" s="36"/>
      <c r="M11" s="36"/>
      <c r="N11" s="36"/>
      <c r="O11" s="36"/>
      <c r="P11" s="36"/>
      <c r="Q11" s="36"/>
      <c r="R11" s="36"/>
      <c r="S11" s="36"/>
      <c r="T11" s="36"/>
      <c r="U11" s="10"/>
      <c r="V11" s="10"/>
      <c r="W11" s="10"/>
      <c r="X11" s="10"/>
      <c r="Y11" s="10"/>
      <c r="Z11" s="10"/>
      <c r="AA11" s="10"/>
    </row>
    <row r="12" spans="1:27" ht="32.25" customHeight="1">
      <c r="A12" s="37" t="s">
        <v>21</v>
      </c>
      <c r="B12" s="37"/>
      <c r="C12" s="37"/>
      <c r="G12" s="12"/>
      <c r="H12" s="12"/>
      <c r="I12" s="12"/>
      <c r="J12" s="12"/>
      <c r="K12" s="12"/>
      <c r="L12" s="12"/>
      <c r="M12" s="12"/>
      <c r="N12" s="12"/>
      <c r="O12" s="12"/>
      <c r="P12" s="12"/>
      <c r="Q12" s="16"/>
      <c r="R12" s="38"/>
      <c r="S12" s="38"/>
      <c r="T12" s="38"/>
    </row>
    <row r="13" spans="1:27" ht="13.15" customHeight="1">
      <c r="A13" s="13"/>
      <c r="B13" s="13"/>
      <c r="C13" s="13"/>
      <c r="G13" s="7"/>
      <c r="H13" s="7"/>
      <c r="I13" s="7"/>
      <c r="J13" s="7"/>
      <c r="K13" s="7"/>
      <c r="L13" s="7"/>
      <c r="M13" s="7"/>
      <c r="N13" s="7"/>
      <c r="O13" s="7"/>
      <c r="Q13" s="19" t="s">
        <v>0</v>
      </c>
      <c r="R13" s="33" t="s">
        <v>15</v>
      </c>
      <c r="S13" s="33"/>
      <c r="T13" s="33"/>
    </row>
    <row r="14" spans="1:27" ht="26.25" customHeight="1">
      <c r="A14" s="37" t="s">
        <v>1</v>
      </c>
      <c r="B14" s="37"/>
      <c r="C14" s="37"/>
      <c r="G14" s="7"/>
      <c r="H14" s="7"/>
      <c r="I14" s="7"/>
      <c r="J14" s="7"/>
      <c r="K14" s="7"/>
      <c r="L14" s="7"/>
      <c r="M14" s="7"/>
      <c r="N14" s="7"/>
      <c r="O14" s="7"/>
      <c r="P14" s="7"/>
      <c r="Q14" s="16"/>
      <c r="R14" s="38" t="s">
        <v>2</v>
      </c>
      <c r="S14" s="38"/>
      <c r="T14" s="38"/>
    </row>
    <row r="15" spans="1:27" ht="13.15" customHeight="1">
      <c r="A15" s="14"/>
      <c r="B15" s="14"/>
      <c r="C15" s="14"/>
      <c r="G15" s="7"/>
      <c r="H15" s="7"/>
      <c r="I15" s="7"/>
      <c r="J15" s="7"/>
      <c r="K15" s="7"/>
      <c r="L15" s="7"/>
      <c r="M15" s="7"/>
      <c r="N15" s="7"/>
      <c r="O15" s="7"/>
      <c r="P15" s="7"/>
      <c r="Q15" s="19" t="s">
        <v>0</v>
      </c>
      <c r="R15" s="33" t="s">
        <v>15</v>
      </c>
      <c r="S15" s="33"/>
      <c r="T15" s="33"/>
    </row>
  </sheetData>
  <mergeCells count="31">
    <mergeCell ref="O3:O5"/>
    <mergeCell ref="B4:B5"/>
    <mergeCell ref="C4:C5"/>
    <mergeCell ref="P3:P5"/>
    <mergeCell ref="Q3:Q5"/>
    <mergeCell ref="R15:T15"/>
    <mergeCell ref="A10:R10"/>
    <mergeCell ref="A11:T11"/>
    <mergeCell ref="A12:C12"/>
    <mergeCell ref="R12:T12"/>
    <mergeCell ref="R13:T13"/>
    <mergeCell ref="A14:C14"/>
    <mergeCell ref="R14:T14"/>
    <mergeCell ref="D4:E4"/>
    <mergeCell ref="L3:L4"/>
    <mergeCell ref="M3:M5"/>
    <mergeCell ref="N3:N5"/>
    <mergeCell ref="P1:T1"/>
    <mergeCell ref="A2:T2"/>
    <mergeCell ref="A3:B3"/>
    <mergeCell ref="C3:E3"/>
    <mergeCell ref="F3:F4"/>
    <mergeCell ref="G3:G4"/>
    <mergeCell ref="H3:H4"/>
    <mergeCell ref="I3:I4"/>
    <mergeCell ref="J3:J4"/>
    <mergeCell ref="K3:K4"/>
    <mergeCell ref="R3:R5"/>
    <mergeCell ref="S3:S5"/>
    <mergeCell ref="T3:T5"/>
    <mergeCell ref="A4:A5"/>
  </mergeCells>
  <conditionalFormatting sqref="R6:R9">
    <cfRule type="containsText" dxfId="4" priority="33" operator="containsText" text="НЕОДНОРОДНЫЕ">
      <formula>NOT(ISERROR(SEARCH("НЕОДНОРОДНЫЕ",R6)))</formula>
    </cfRule>
  </conditionalFormatting>
  <conditionalFormatting sqref="R6:R9">
    <cfRule type="containsText" dxfId="3" priority="17" operator="containsText" text="ОДНОРОДНЫЕ">
      <formula>NOT(ISERROR(SEARCH("ОДНОРОДНЫЕ",R6)))</formula>
    </cfRule>
    <cfRule type="containsText" dxfId="2" priority="18" operator="containsText" text="НЕОДНОРОДНЫЕ">
      <formula>NOT(ISERROR(SEARCH("НЕОДНОРОДНЫЕ",R6)))</formula>
    </cfRule>
    <cfRule type="containsText" dxfId="1" priority="19" operator="containsText" text="НЕ">
      <formula>NOT(ISERROR(SEARCH("НЕ",R6)))</formula>
    </cfRule>
    <cfRule type="containsText" dxfId="0" priority="20" operator="containsText" text="ОДНОРОДНЫЕ">
      <formula>NOT(ISERROR(SEARCH("ОДНОРОДНЫЕ",R6)))</formula>
    </cfRule>
  </conditionalFormatting>
  <pageMargins left="0.70866141732283472" right="0.70866141732283472" top="0.74803149606299213" bottom="0.74803149606299213"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Дмитрий</cp:lastModifiedBy>
  <cp:lastPrinted>2026-03-24T07:55:59Z</cp:lastPrinted>
  <dcterms:created xsi:type="dcterms:W3CDTF">2022-08-17T08:59:46Z</dcterms:created>
  <dcterms:modified xsi:type="dcterms:W3CDTF">2026-03-24T11:05:42Z</dcterms:modified>
</cp:coreProperties>
</file>