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30" windowWidth="15480" windowHeight="11580" firstSheet="1" activeTab="1"/>
  </bookViews>
  <sheets>
    <sheet name="Расчет ЗАПЧАСТИ" sheetId="4" state="hidden" r:id="rId1"/>
    <sheet name="Расчет " sheetId="5" r:id="rId2"/>
    <sheet name="Лист1" sheetId="6" r:id="rId3"/>
  </sheets>
  <definedNames>
    <definedName name="_xlnm.Print_Area" localSheetId="0">'Расчет ЗАПЧАСТИ'!$A$1:$Q$22</definedName>
  </definedNames>
  <calcPr calcId="145621" refMode="R1C1"/>
</workbook>
</file>

<file path=xl/calcChain.xml><?xml version="1.0" encoding="utf-8"?>
<calcChain xmlns="http://schemas.openxmlformats.org/spreadsheetml/2006/main">
  <c r="G7" i="5" l="1"/>
  <c r="F7" i="5"/>
  <c r="E7" i="5"/>
  <c r="H7" i="5" l="1"/>
  <c r="I7" i="5"/>
  <c r="J7" i="5"/>
  <c r="K7" i="5"/>
  <c r="L6" i="5" l="1"/>
  <c r="M6" i="5" s="1"/>
  <c r="N6" i="5" s="1"/>
  <c r="O6" i="5" l="1"/>
  <c r="O7" i="5" s="1"/>
  <c r="P7" i="5" s="1"/>
  <c r="Q7" i="5" s="1"/>
  <c r="P6" i="5" l="1"/>
  <c r="Q6" i="5" l="1"/>
  <c r="G17" i="4"/>
  <c r="F17" i="4"/>
  <c r="E17" i="4"/>
  <c r="L9" i="5" l="1"/>
  <c r="L5" i="4"/>
  <c r="O5" i="4" s="1"/>
  <c r="P5" i="4" s="1"/>
  <c r="Q5" i="4" s="1"/>
  <c r="L6" i="4"/>
  <c r="O6" i="4" s="1"/>
  <c r="P6" i="4" s="1"/>
  <c r="Q6" i="4" s="1"/>
  <c r="L7" i="4"/>
  <c r="O7" i="4" s="1"/>
  <c r="P7" i="4" s="1"/>
  <c r="Q7" i="4" s="1"/>
  <c r="L8" i="4"/>
  <c r="O8" i="4" s="1"/>
  <c r="P8" i="4" s="1"/>
  <c r="Q8" i="4"/>
  <c r="L9" i="4"/>
  <c r="O9" i="4" s="1"/>
  <c r="P9" i="4" s="1"/>
  <c r="Q9" i="4" s="1"/>
  <c r="L10" i="4"/>
  <c r="O10" i="4" s="1"/>
  <c r="P10" i="4" s="1"/>
  <c r="Q10" i="4" s="1"/>
  <c r="L11" i="4"/>
  <c r="O11" i="4" s="1"/>
  <c r="P11" i="4" s="1"/>
  <c r="Q11" i="4" s="1"/>
  <c r="L12" i="4"/>
  <c r="O12" i="4" s="1"/>
  <c r="P12" i="4" s="1"/>
  <c r="Q12" i="4" s="1"/>
  <c r="L13" i="4"/>
  <c r="O13" i="4" s="1"/>
  <c r="P13" i="4" s="1"/>
  <c r="Q13" i="4" s="1"/>
  <c r="L14" i="4"/>
  <c r="O14" i="4" s="1"/>
  <c r="P14" i="4" s="1"/>
  <c r="Q14" i="4" s="1"/>
  <c r="L15" i="4"/>
  <c r="O15" i="4" s="1"/>
  <c r="P15" i="4" s="1"/>
  <c r="Q15" i="4" s="1"/>
  <c r="L16" i="4"/>
  <c r="O16" i="4" s="1"/>
  <c r="P16" i="4" s="1"/>
  <c r="Q16" i="4" s="1"/>
  <c r="L4" i="4"/>
  <c r="L17" i="4" s="1"/>
  <c r="M16" i="4" l="1"/>
  <c r="N16" i="4" s="1"/>
  <c r="M12" i="4"/>
  <c r="N12" i="4" s="1"/>
  <c r="M8" i="4"/>
  <c r="N8" i="4" s="1"/>
  <c r="M14" i="4"/>
  <c r="N14" i="4" s="1"/>
  <c r="M10" i="4"/>
  <c r="N10" i="4" s="1"/>
  <c r="M6" i="4"/>
  <c r="N6" i="4" s="1"/>
  <c r="M4" i="4"/>
  <c r="N4" i="4" s="1"/>
  <c r="O4" i="4"/>
  <c r="M15" i="4"/>
  <c r="N15" i="4" s="1"/>
  <c r="M13" i="4"/>
  <c r="N13" i="4" s="1"/>
  <c r="M11" i="4"/>
  <c r="N11" i="4" s="1"/>
  <c r="M9" i="4"/>
  <c r="N9" i="4" s="1"/>
  <c r="M7" i="4"/>
  <c r="N7" i="4" s="1"/>
  <c r="M5" i="4"/>
  <c r="N5" i="4" s="1"/>
  <c r="P4" i="4" l="1"/>
  <c r="O17" i="4"/>
  <c r="M20" i="4"/>
  <c r="M22" i="4"/>
  <c r="Q4" i="4" l="1"/>
  <c r="Q17" i="4" s="1"/>
  <c r="P17" i="4"/>
</calcChain>
</file>

<file path=xl/sharedStrings.xml><?xml version="1.0" encoding="utf-8"?>
<sst xmlns="http://schemas.openxmlformats.org/spreadsheetml/2006/main" count="80" uniqueCount="44">
  <si>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</si>
  <si>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</si>
  <si>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</si>
  <si>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</si>
  <si>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</si>
  <si>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</si>
  <si>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</si>
  <si>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</si>
  <si>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</si>
  <si>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Оценка однородности совокупности значений выявленных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</si>
  <si>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</si>
  <si>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</si>
  <si>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Ценовая информация стоимости объекта закупки, (руб) за ед.изм.</t>
  </si>
  <si>
    <t>Н(М)ЦК,  определяемая методом сопоставимых рыночных цен (анализа рынка)</t>
  </si>
  <si>
    <t>Н(М)ЦК с учетом округления цены за единицу (руб.)</t>
  </si>
  <si>
    <t>шт.</t>
  </si>
  <si>
    <t>Расчет начальной (максимальной) цены государственного контракта (Н(М)ЦК)</t>
  </si>
  <si>
    <t>Наименование услуг</t>
  </si>
  <si>
    <t>Наименование запасных частей и оборудования</t>
  </si>
  <si>
    <t>Оказание услуг по проведению испытаний  ВПВ в административном здании Управления Федерального казначейства по Пермскому краю по адресу: 614000, г. Пермь, ул. Петропавловская, 55А</t>
  </si>
  <si>
    <t>Оказание услуг по проведению испытаний  ВПВ в административном здании территориального отдела № 1 по адресу: 614000, г. Пермь, Комсомольский проспект,22</t>
  </si>
  <si>
    <t>Оказание услуг по проведению испытаний  ВПВ в административном здании территориального отдела № 2 по адресу: 614095, г. Пермь, ул. Мира, 15</t>
  </si>
  <si>
    <t>Оказание услуг по проведению испытаний  ВПВ в административном здании территориального отдела № 3 по адресу: 614101, г. Пермь, ул. Кировоградская, 38</t>
  </si>
  <si>
    <t>Оказание услуг по проведению испытаний  ВПВ в административном здании территориального отдела № 5 по адресу: 6618320, г. Александровск, ул. Ким, 33</t>
  </si>
  <si>
    <t>Оказание услуг по проведению испытаний  ВПВ в административном здании территориального отдела № 12 по адресу: 618900, г. Лысьва, ул. Федосеева, 20</t>
  </si>
  <si>
    <t>Оказание услуг по проведению испытаний  ВПВ в административном здании территориального отдела № 16 по адресу: 618150, с. Барда, ул. 1 Мая, 8</t>
  </si>
  <si>
    <t>Оказание услуг по проведению испытаний  ВПВ в административном здании территориального отдела № 21 по адресу: 618170, с. Елово, ул. Ленина, 30</t>
  </si>
  <si>
    <t>Оказание услуг по проведению испытаний  ВПВ в административном здании территориального отдела № 22 по адресу: 617020, п. Ильинский, ул. Советская, 10</t>
  </si>
  <si>
    <t>Оказание услуг по проведению испытаний  ВПВ в административном здании территориального отдела № 23 по адресу: 617210, с. Карагай, ул. Карла Маркса, 23</t>
  </si>
  <si>
    <t>Оказание услуг по проведению испытаний  ВПВ в административном здании территориального отдела № 31 по адресу: 618100, г. Оханск, ул. Красная, 1Б</t>
  </si>
  <si>
    <t>Оказание услуг по проведению испытаний  ВПВ в административном здании территориального отдела № 38 по адресу: 617830,  г. Чернушка, ул. Нефтяников, 1</t>
  </si>
  <si>
    <t xml:space="preserve">Оказание услуг по проведению испытаний  ВПВ в административном здании территориального отдела № 40 по адресу: 619000,  г. Кудымкар, ул. М.Горького, 33 
</t>
  </si>
  <si>
    <t>Источник №2  (ком.предложение № 20/7 от 07.02.2017)</t>
  </si>
  <si>
    <t>Источник №1 (ком.предложение № 7 от 06.02.2017)</t>
  </si>
  <si>
    <t>Источник №3 (ком.предложение № 36 от 08.02.2017)</t>
  </si>
  <si>
    <t>Итого</t>
  </si>
  <si>
    <t>х</t>
  </si>
  <si>
    <t>Ед. изм.</t>
  </si>
  <si>
    <t>В результате проведенного расчета Н(М)ЦК,  контракта составила:</t>
  </si>
  <si>
    <t>на поставку уличной урны (Пермский край)</t>
  </si>
  <si>
    <t>Источник №1  от 15.05.2026  № 4801</t>
  </si>
  <si>
    <t>Источник №2  от 15.05.2026  № 4803</t>
  </si>
  <si>
    <t>Источник №3  от 15.05.2026  № 4802</t>
  </si>
  <si>
    <t>Урна для мусора металлическая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</si>
</sst>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;[Red]0.00"/>
    <numFmt numFmtId="165" formatCode="0;[Red]0"/>
    <numFmt numFmtId="166" formatCode="_-* #,##0.00\ &quot;р.&quot;_-;\-* #,##0.00\ &quot;р.&quot;_-;_-* &quot;-&quot;??\ &quot;р.&quot;_-;_-@_-"/>
    <numFmt numFmtId="167" formatCode="_(* #,##0.00_);_(* \(\ #,##0.00\ \);_(* &quot;-&quot;??_);_(\ @_ \)"/>
  </numFmts>
  <fonts count="4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8"/>
      <color indexed="54"/>
      <name val="Calibri Light"/>
      <family val="2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9">
    <xf numFmtId="0" fontId="0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3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3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3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3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3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3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4" borderId="0" applyNumberFormat="0" applyBorder="0" applyAlignment="0" applyProtection="0"/>
    <xf numFmtId="0" fontId="3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3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3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3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0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3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/>
    <xf numFmtId="0" fontId="3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3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3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3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7" fillId="4" borderId="4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8" fillId="12" borderId="5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7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7" fillId="0" borderId="6" applyNumberFormat="0" applyFill="0" applyAlignment="0" applyProtection="0"/>
    <xf numFmtId="0" fontId="38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38" fillId="0" borderId="8" applyNumberFormat="0" applyFill="0" applyAlignment="0" applyProtection="0"/>
    <xf numFmtId="0" fontId="39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24" fillId="24" borderId="14" applyNumberFormat="0" applyAlignment="0" applyProtection="0"/>
    <xf numFmtId="0" fontId="4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3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13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33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42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3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12" fillId="8" borderId="15" applyNumberFormat="0" applyFont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4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8" fillId="0" borderId="0" xfId="0" applyFont="1"/>
    <xf numFmtId="2" fontId="8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 wrapText="1"/>
    </xf>
    <xf numFmtId="4" fontId="43" fillId="25" borderId="1" xfId="0" applyNumberFormat="1" applyFont="1" applyFill="1" applyBorder="1" applyAlignment="1">
      <alignment horizontal="center" vertical="center" wrapText="1"/>
    </xf>
    <xf numFmtId="4" fontId="10" fillId="25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4" fontId="47" fillId="0" borderId="1" xfId="0" applyNumberFormat="1" applyFont="1" applyBorder="1" applyAlignment="1">
      <alignment horizontal="center" vertical="center" wrapText="1"/>
    </xf>
    <xf numFmtId="4" fontId="45" fillId="0" borderId="0" xfId="0" applyNumberFormat="1" applyFont="1"/>
    <xf numFmtId="0" fontId="46" fillId="0" borderId="1" xfId="0" applyFont="1" applyBorder="1" applyAlignment="1">
      <alignment horizontal="left" vertical="center" wrapText="1"/>
    </xf>
    <xf numFmtId="3" fontId="45" fillId="0" borderId="1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</cellXfs>
  <cellStyles count="829">
    <cellStyle name="20% - Акцент1 2" xfId="3"/>
    <cellStyle name="20% — акцент1 2" xfId="4"/>
    <cellStyle name="20% - Акцент1 2 2" xfId="5"/>
    <cellStyle name="20% - Акцент1 2 3" xfId="6"/>
    <cellStyle name="20% - Акцент1 3" xfId="7"/>
    <cellStyle name="20% - Акцент1 3 2" xfId="8"/>
    <cellStyle name="20% - Акцент1 4" xfId="9"/>
    <cellStyle name="20% - Акцент1 5" xfId="10"/>
    <cellStyle name="20% - Акцент1 6" xfId="2"/>
    <cellStyle name="20% - Акцент2 2" xfId="12"/>
    <cellStyle name="20% — акцент2 2" xfId="13"/>
    <cellStyle name="20% - Акцент2 2 2" xfId="14"/>
    <cellStyle name="20% - Акцент2 2 3" xfId="15"/>
    <cellStyle name="20% - Акцент2 3" xfId="16"/>
    <cellStyle name="20% - Акцент2 3 2" xfId="17"/>
    <cellStyle name="20% - Акцент2 4" xfId="18"/>
    <cellStyle name="20% - Акцент2 5" xfId="19"/>
    <cellStyle name="20% - Акцент2 6" xfId="11"/>
    <cellStyle name="20% - Акцент3 2" xfId="21"/>
    <cellStyle name="20% — акцент3 2" xfId="22"/>
    <cellStyle name="20% - Акцент3 2 2" xfId="23"/>
    <cellStyle name="20% - Акцент3 2 3" xfId="24"/>
    <cellStyle name="20% - Акцент3 3" xfId="25"/>
    <cellStyle name="20% - Акцент3 3 2" xfId="26"/>
    <cellStyle name="20% - Акцент3 4" xfId="27"/>
    <cellStyle name="20% - Акцент3 5" xfId="28"/>
    <cellStyle name="20% - Акцент3 6" xfId="20"/>
    <cellStyle name="20% - Акцент4 2" xfId="30"/>
    <cellStyle name="20% — акцент4 2" xfId="31"/>
    <cellStyle name="20% - Акцент4 2 2" xfId="32"/>
    <cellStyle name="20% - Акцент4 2 3" xfId="33"/>
    <cellStyle name="20% - Акцент4 3" xfId="34"/>
    <cellStyle name="20% - Акцент4 3 2" xfId="35"/>
    <cellStyle name="20% - Акцент4 4" xfId="36"/>
    <cellStyle name="20% - Акцент4 5" xfId="37"/>
    <cellStyle name="20% - Акцент4 6" xfId="29"/>
    <cellStyle name="20% - Акцент5 2" xfId="39"/>
    <cellStyle name="20% — акцент5 2" xfId="40"/>
    <cellStyle name="20% - Акцент5 2 2" xfId="41"/>
    <cellStyle name="20% - Акцент5 2 3" xfId="42"/>
    <cellStyle name="20% - Акцент5 3" xfId="43"/>
    <cellStyle name="20% - Акцент5 3 2" xfId="44"/>
    <cellStyle name="20% - Акцент5 4" xfId="45"/>
    <cellStyle name="20% - Акцент5 5" xfId="46"/>
    <cellStyle name="20% - Акцент5 6" xfId="38"/>
    <cellStyle name="20% - Акцент6 2" xfId="48"/>
    <cellStyle name="20% — акцент6 2" xfId="49"/>
    <cellStyle name="20% - Акцент6 2 2" xfId="50"/>
    <cellStyle name="20% - Акцент6 2 3" xfId="51"/>
    <cellStyle name="20% - Акцент6 3" xfId="52"/>
    <cellStyle name="20% - Акцент6 3 2" xfId="53"/>
    <cellStyle name="20% - Акцент6 4" xfId="54"/>
    <cellStyle name="20% - Акцент6 5" xfId="55"/>
    <cellStyle name="20% - Акцент6 6" xfId="47"/>
    <cellStyle name="40% - Акцент1 2" xfId="57"/>
    <cellStyle name="40% — акцент1 2" xfId="58"/>
    <cellStyle name="40% - Акцент1 2 2" xfId="59"/>
    <cellStyle name="40% - Акцент1 2 3" xfId="60"/>
    <cellStyle name="40% - Акцент1 3" xfId="61"/>
    <cellStyle name="40% - Акцент1 3 2" xfId="62"/>
    <cellStyle name="40% - Акцент1 4" xfId="56"/>
    <cellStyle name="40% - Акцент2 2" xfId="64"/>
    <cellStyle name="40% — акцент2 2" xfId="65"/>
    <cellStyle name="40% - Акцент2 2 2" xfId="66"/>
    <cellStyle name="40% - Акцент2 2 3" xfId="67"/>
    <cellStyle name="40% - Акцент2 3" xfId="68"/>
    <cellStyle name="40% - Акцент2 3 2" xfId="69"/>
    <cellStyle name="40% - Акцент2 4" xfId="70"/>
    <cellStyle name="40% - Акцент2 5" xfId="71"/>
    <cellStyle name="40% - Акцент2 6" xfId="63"/>
    <cellStyle name="40% - Акцент3 2" xfId="73"/>
    <cellStyle name="40% — акцент3 2" xfId="74"/>
    <cellStyle name="40% - Акцент3 2 2" xfId="75"/>
    <cellStyle name="40% - Акцент3 2 3" xfId="76"/>
    <cellStyle name="40% - Акцент3 3" xfId="77"/>
    <cellStyle name="40% - Акцент3 3 2" xfId="78"/>
    <cellStyle name="40% - Акцент3 4" xfId="79"/>
    <cellStyle name="40% - Акцент3 5" xfId="80"/>
    <cellStyle name="40% - Акцент3 6" xfId="72"/>
    <cellStyle name="40% - Акцент4 2" xfId="82"/>
    <cellStyle name="40% — акцент4 2" xfId="83"/>
    <cellStyle name="40% - Акцент4 2 2" xfId="84"/>
    <cellStyle name="40% - Акцент4 2 3" xfId="85"/>
    <cellStyle name="40% - Акцент4 3" xfId="86"/>
    <cellStyle name="40% - Акцент4 3 2" xfId="87"/>
    <cellStyle name="40% - Акцент4 4" xfId="88"/>
    <cellStyle name="40% - Акцент4 5" xfId="89"/>
    <cellStyle name="40% - Акцент4 6" xfId="81"/>
    <cellStyle name="40% - Акцент5 2" xfId="91"/>
    <cellStyle name="40% — акцент5 2" xfId="92"/>
    <cellStyle name="40% - Акцент5 2 2" xfId="93"/>
    <cellStyle name="40% - Акцент5 2 3" xfId="94"/>
    <cellStyle name="40% - Акцент5 3" xfId="95"/>
    <cellStyle name="40% - Акцент5 3 2" xfId="96"/>
    <cellStyle name="40% - Акцент5 4" xfId="90"/>
    <cellStyle name="40% - Акцент6 2" xfId="98"/>
    <cellStyle name="40% — акцент6 2" xfId="99"/>
    <cellStyle name="40% - Акцент6 2 2" xfId="100"/>
    <cellStyle name="40% - Акцент6 2 3" xfId="101"/>
    <cellStyle name="40% - Акцент6 3" xfId="102"/>
    <cellStyle name="40% - Акцент6 3 2" xfId="103"/>
    <cellStyle name="40% - Акцент6 4" xfId="104"/>
    <cellStyle name="40% - Акцент6 5" xfId="105"/>
    <cellStyle name="40% - Акцент6 6" xfId="97"/>
    <cellStyle name="60% - Акцент1 2" xfId="107"/>
    <cellStyle name="60% — акцент1 2" xfId="108"/>
    <cellStyle name="60% - Акцент1 2 2" xfId="109"/>
    <cellStyle name="60% - Акцент1 2 3" xfId="110"/>
    <cellStyle name="60% - Акцент1 3" xfId="111"/>
    <cellStyle name="60% - Акцент1 3 2" xfId="112"/>
    <cellStyle name="60% - Акцент1 4" xfId="113"/>
    <cellStyle name="60% - Акцент1 5" xfId="114"/>
    <cellStyle name="60% - Акцент1 6" xfId="106"/>
    <cellStyle name="60% - Акцент2 2" xfId="116"/>
    <cellStyle name="60% — акцент2 2" xfId="117"/>
    <cellStyle name="60% - Акцент2 2 2" xfId="118"/>
    <cellStyle name="60% - Акцент2 2 3" xfId="119"/>
    <cellStyle name="60% - Акцент2 3" xfId="120"/>
    <cellStyle name="60% - Акцент2 3 2" xfId="121"/>
    <cellStyle name="60% - Акцент2 4" xfId="122"/>
    <cellStyle name="60% - Акцент2 5" xfId="123"/>
    <cellStyle name="60% - Акцент2 6" xfId="115"/>
    <cellStyle name="60% - Акцент3 2" xfId="125"/>
    <cellStyle name="60% — акцент3 2" xfId="126"/>
    <cellStyle name="60% - Акцент3 2 2" xfId="127"/>
    <cellStyle name="60% - Акцент3 2 3" xfId="128"/>
    <cellStyle name="60% - Акцент3 3" xfId="129"/>
    <cellStyle name="60% - Акцент3 3 2" xfId="130"/>
    <cellStyle name="60% - Акцент3 4" xfId="131"/>
    <cellStyle name="60% - Акцент3 5" xfId="132"/>
    <cellStyle name="60% - Акцент3 6" xfId="124"/>
    <cellStyle name="60% - Акцент4 2" xfId="134"/>
    <cellStyle name="60% — акцент4 2" xfId="135"/>
    <cellStyle name="60% - Акцент4 2 2" xfId="136"/>
    <cellStyle name="60% - Акцент4 2 3" xfId="137"/>
    <cellStyle name="60% - Акцент4 3" xfId="138"/>
    <cellStyle name="60% - Акцент4 3 2" xfId="139"/>
    <cellStyle name="60% - Акцент4 4" xfId="140"/>
    <cellStyle name="60% - Акцент4 5" xfId="141"/>
    <cellStyle name="60% - Акцент4 6" xfId="133"/>
    <cellStyle name="60% - Акцент5 2" xfId="143"/>
    <cellStyle name="60% — акцент5 2" xfId="144"/>
    <cellStyle name="60% - Акцент5 2 2" xfId="145"/>
    <cellStyle name="60% - Акцент5 2 3" xfId="146"/>
    <cellStyle name="60% - Акцент5 3" xfId="147"/>
    <cellStyle name="60% - Акцент5 3 2" xfId="148"/>
    <cellStyle name="60% - Акцент5 4" xfId="142"/>
    <cellStyle name="60% - Акцент6 2" xfId="150"/>
    <cellStyle name="60% — акцент6 2" xfId="151"/>
    <cellStyle name="60% - Акцент6 2 2" xfId="152"/>
    <cellStyle name="60% - Акцент6 2 3" xfId="153"/>
    <cellStyle name="60% - Акцент6 3" xfId="154"/>
    <cellStyle name="60% - Акцент6 3 2" xfId="155"/>
    <cellStyle name="60% - Акцент6 4" xfId="156"/>
    <cellStyle name="60% - Акцент6 5" xfId="157"/>
    <cellStyle name="60% - Акцент6 6" xfId="149"/>
    <cellStyle name="Акцент1 2" xfId="159"/>
    <cellStyle name="Акцент1 2 2" xfId="160"/>
    <cellStyle name="Акцент1 2 2 2" xfId="161"/>
    <cellStyle name="Акцент1 2 3" xfId="162"/>
    <cellStyle name="Акцент1 3" xfId="163"/>
    <cellStyle name="Акцент1 3 2" xfId="164"/>
    <cellStyle name="Акцент1 4" xfId="165"/>
    <cellStyle name="Акцент1 5" xfId="166"/>
    <cellStyle name="Акцент1 5 2" xfId="167"/>
    <cellStyle name="Акцент1 6" xfId="168"/>
    <cellStyle name="Акцент1 7" xfId="158"/>
    <cellStyle name="Акцент2 2" xfId="170"/>
    <cellStyle name="Акцент2 2 2" xfId="171"/>
    <cellStyle name="Акцент2 2 2 2" xfId="172"/>
    <cellStyle name="Акцент2 2 3" xfId="173"/>
    <cellStyle name="Акцент2 3" xfId="174"/>
    <cellStyle name="Акцент2 3 2" xfId="175"/>
    <cellStyle name="Акцент2 4" xfId="176"/>
    <cellStyle name="Акцент2 5" xfId="177"/>
    <cellStyle name="Акцент2 5 2" xfId="178"/>
    <cellStyle name="Акцент2 6" xfId="179"/>
    <cellStyle name="Акцент2 7" xfId="169"/>
    <cellStyle name="Акцент3 2" xfId="181"/>
    <cellStyle name="Акцент3 2 2" xfId="182"/>
    <cellStyle name="Акцент3 2 2 2" xfId="183"/>
    <cellStyle name="Акцент3 2 3" xfId="184"/>
    <cellStyle name="Акцент3 3" xfId="185"/>
    <cellStyle name="Акцент3 3 2" xfId="186"/>
    <cellStyle name="Акцент3 4" xfId="187"/>
    <cellStyle name="Акцент3 5" xfId="188"/>
    <cellStyle name="Акцент3 5 2" xfId="189"/>
    <cellStyle name="Акцент3 6" xfId="190"/>
    <cellStyle name="Акцент3 7" xfId="180"/>
    <cellStyle name="Акцент4 2" xfId="192"/>
    <cellStyle name="Акцент4 2 2" xfId="193"/>
    <cellStyle name="Акцент4 2 2 2" xfId="194"/>
    <cellStyle name="Акцент4 2 3" xfId="195"/>
    <cellStyle name="Акцент4 3" xfId="196"/>
    <cellStyle name="Акцент4 3 2" xfId="197"/>
    <cellStyle name="Акцент4 4" xfId="198"/>
    <cellStyle name="Акцент4 5" xfId="199"/>
    <cellStyle name="Акцент4 5 2" xfId="200"/>
    <cellStyle name="Акцент4 6" xfId="201"/>
    <cellStyle name="Акцент4 7" xfId="191"/>
    <cellStyle name="Акцент5 2" xfId="203"/>
    <cellStyle name="Акцент5 2 2" xfId="204"/>
    <cellStyle name="Акцент5 2 2 2" xfId="205"/>
    <cellStyle name="Акцент5 2 3" xfId="206"/>
    <cellStyle name="Акцент5 3" xfId="207"/>
    <cellStyle name="Акцент5 3 2" xfId="208"/>
    <cellStyle name="Акцент5 4" xfId="209"/>
    <cellStyle name="Акцент5 5" xfId="210"/>
    <cellStyle name="Акцент5 5 2" xfId="211"/>
    <cellStyle name="Акцент5 6" xfId="212"/>
    <cellStyle name="Акцент5 7" xfId="202"/>
    <cellStyle name="Акцент6 2" xfId="214"/>
    <cellStyle name="Акцент6 2 2" xfId="215"/>
    <cellStyle name="Акцент6 2 2 2" xfId="216"/>
    <cellStyle name="Акцент6 2 3" xfId="217"/>
    <cellStyle name="Акцент6 3" xfId="218"/>
    <cellStyle name="Акцент6 3 2" xfId="219"/>
    <cellStyle name="Акцент6 4" xfId="220"/>
    <cellStyle name="Акцент6 5" xfId="221"/>
    <cellStyle name="Акцент6 5 2" xfId="222"/>
    <cellStyle name="Акцент6 6" xfId="223"/>
    <cellStyle name="Акцент6 7" xfId="213"/>
    <cellStyle name="Ввод  2" xfId="225"/>
    <cellStyle name="Ввод  2 2" xfId="226"/>
    <cellStyle name="Ввод  2 2 2" xfId="227"/>
    <cellStyle name="Ввод  2 3" xfId="228"/>
    <cellStyle name="Ввод  3" xfId="229"/>
    <cellStyle name="Ввод  3 2" xfId="230"/>
    <cellStyle name="Ввод  4" xfId="231"/>
    <cellStyle name="Ввод  5" xfId="232"/>
    <cellStyle name="Ввод  6" xfId="224"/>
    <cellStyle name="Вывод 2" xfId="234"/>
    <cellStyle name="Вывод 2 2" xfId="235"/>
    <cellStyle name="Вывод 2 2 2" xfId="236"/>
    <cellStyle name="Вывод 2 3" xfId="237"/>
    <cellStyle name="Вывод 3" xfId="238"/>
    <cellStyle name="Вывод 3 2" xfId="239"/>
    <cellStyle name="Вывод 3 2 2" xfId="240"/>
    <cellStyle name="Вывод 3 3" xfId="241"/>
    <cellStyle name="Вывод 4" xfId="242"/>
    <cellStyle name="Вывод 5" xfId="243"/>
    <cellStyle name="Вывод 6" xfId="233"/>
    <cellStyle name="Вычисление 2" xfId="245"/>
    <cellStyle name="Вычисление 2 2" xfId="246"/>
    <cellStyle name="Вычисление 2 2 2" xfId="247"/>
    <cellStyle name="Вычисление 2 3" xfId="248"/>
    <cellStyle name="Вычисление 3" xfId="249"/>
    <cellStyle name="Вычисление 3 2" xfId="250"/>
    <cellStyle name="Вычисление 4" xfId="251"/>
    <cellStyle name="Вычисление 5" xfId="252"/>
    <cellStyle name="Вычисление 6" xfId="244"/>
    <cellStyle name="Денежный 2" xfId="253"/>
    <cellStyle name="Денежный 2 2" xfId="254"/>
    <cellStyle name="Денежный 2 2 2" xfId="255"/>
    <cellStyle name="Денежный 2 2 2 2" xfId="256"/>
    <cellStyle name="Денежный 2 2 2 2 2" xfId="257"/>
    <cellStyle name="Денежный 2 2 2 3" xfId="258"/>
    <cellStyle name="Денежный 2 2 2 3 2" xfId="259"/>
    <cellStyle name="Денежный 2 2 2 4" xfId="260"/>
    <cellStyle name="Денежный 2 2 3" xfId="261"/>
    <cellStyle name="Денежный 2 2 3 2" xfId="262"/>
    <cellStyle name="Денежный 2 2 3 2 2" xfId="263"/>
    <cellStyle name="Денежный 2 2 3 2 3" xfId="264"/>
    <cellStyle name="Денежный 2 2 3 3" xfId="265"/>
    <cellStyle name="Денежный 2 2 3 4" xfId="266"/>
    <cellStyle name="Денежный 2 2 4" xfId="267"/>
    <cellStyle name="Денежный 2 2 4 2" xfId="268"/>
    <cellStyle name="Денежный 2 2 4 3" xfId="269"/>
    <cellStyle name="Денежный 2 2 5" xfId="270"/>
    <cellStyle name="Денежный 2 3" xfId="271"/>
    <cellStyle name="Денежный 2 3 2" xfId="272"/>
    <cellStyle name="Денежный 2 3 2 2" xfId="273"/>
    <cellStyle name="Денежный 2 3 2 2 2" xfId="274"/>
    <cellStyle name="Денежный 2 3 2 3" xfId="275"/>
    <cellStyle name="Денежный 2 3 2 3 2" xfId="276"/>
    <cellStyle name="Денежный 2 3 2 4" xfId="277"/>
    <cellStyle name="Денежный 2 3 3" xfId="278"/>
    <cellStyle name="Денежный 2 3 3 2" xfId="279"/>
    <cellStyle name="Денежный 2 3 3 3" xfId="280"/>
    <cellStyle name="Денежный 2 3 4" xfId="281"/>
    <cellStyle name="Денежный 2 3 4 2" xfId="282"/>
    <cellStyle name="Денежный 2 3 4 3" xfId="283"/>
    <cellStyle name="Денежный 2 3 5" xfId="284"/>
    <cellStyle name="Денежный 2 4" xfId="285"/>
    <cellStyle name="Денежный 2 4 2" xfId="286"/>
    <cellStyle name="Денежный 2 4 2 2" xfId="287"/>
    <cellStyle name="Денежный 2 4 3" xfId="288"/>
    <cellStyle name="Денежный 2 4 3 2" xfId="289"/>
    <cellStyle name="Денежный 2 4 4" xfId="290"/>
    <cellStyle name="Денежный 2 5" xfId="291"/>
    <cellStyle name="Денежный 2 5 2" xfId="292"/>
    <cellStyle name="Денежный 2 6" xfId="293"/>
    <cellStyle name="Денежный 2 6 2" xfId="294"/>
    <cellStyle name="Заголовок 1 2" xfId="296"/>
    <cellStyle name="Заголовок 1 2 2" xfId="297"/>
    <cellStyle name="Заголовок 1 3" xfId="298"/>
    <cellStyle name="Заголовок 1 4" xfId="299"/>
    <cellStyle name="Заголовок 1 5" xfId="300"/>
    <cellStyle name="Заголовок 1 6" xfId="295"/>
    <cellStyle name="Заголовок 2 2" xfId="302"/>
    <cellStyle name="Заголовок 2 2 2" xfId="303"/>
    <cellStyle name="Заголовок 2 3" xfId="304"/>
    <cellStyle name="Заголовок 2 4" xfId="305"/>
    <cellStyle name="Заголовок 2 5" xfId="306"/>
    <cellStyle name="Заголовок 2 6" xfId="301"/>
    <cellStyle name="Заголовок 3 2" xfId="308"/>
    <cellStyle name="Заголовок 3 2 2" xfId="309"/>
    <cellStyle name="Заголовок 3 3" xfId="310"/>
    <cellStyle name="Заголовок 3 4" xfId="311"/>
    <cellStyle name="Заголовок 3 5" xfId="312"/>
    <cellStyle name="Заголовок 3 6" xfId="307"/>
    <cellStyle name="Заголовок 4 2" xfId="314"/>
    <cellStyle name="Заголовок 4 2 2" xfId="315"/>
    <cellStyle name="Заголовок 4 3" xfId="316"/>
    <cellStyle name="Заголовок 4 4" xfId="317"/>
    <cellStyle name="Заголовок 4 5" xfId="318"/>
    <cellStyle name="Заголовок 4 6" xfId="313"/>
    <cellStyle name="Итог 2" xfId="320"/>
    <cellStyle name="Итог 2 2" xfId="321"/>
    <cellStyle name="Итог 2 2 2" xfId="322"/>
    <cellStyle name="Итог 2 3" xfId="323"/>
    <cellStyle name="Итог 3" xfId="324"/>
    <cellStyle name="Итог 3 2" xfId="325"/>
    <cellStyle name="Итог 4" xfId="326"/>
    <cellStyle name="Итог 5" xfId="327"/>
    <cellStyle name="Итог 5 2" xfId="328"/>
    <cellStyle name="Итог 6" xfId="329"/>
    <cellStyle name="Итог 7" xfId="319"/>
    <cellStyle name="Контрольная ячейка 2" xfId="331"/>
    <cellStyle name="Контрольная ячейка 2 2" xfId="332"/>
    <cellStyle name="Контрольная ячейка 2 2 2" xfId="333"/>
    <cellStyle name="Контрольная ячейка 2 3" xfId="334"/>
    <cellStyle name="Контрольная ячейка 3" xfId="335"/>
    <cellStyle name="Контрольная ячейка 3 2" xfId="336"/>
    <cellStyle name="Контрольная ячейка 4" xfId="337"/>
    <cellStyle name="Контрольная ячейка 5" xfId="338"/>
    <cellStyle name="Контрольная ячейка 6" xfId="330"/>
    <cellStyle name="Название 2" xfId="340"/>
    <cellStyle name="Название 2 2" xfId="341"/>
    <cellStyle name="Название 3" xfId="342"/>
    <cellStyle name="Название 4" xfId="343"/>
    <cellStyle name="Название 5" xfId="344"/>
    <cellStyle name="Название 6" xfId="339"/>
    <cellStyle name="Нейтральный 2" xfId="346"/>
    <cellStyle name="Нейтральный 2 2" xfId="347"/>
    <cellStyle name="Нейтральный 2 2 2" xfId="348"/>
    <cellStyle name="Нейтральный 2 3" xfId="349"/>
    <cellStyle name="Нейтральный 3" xfId="350"/>
    <cellStyle name="Нейтральный 3 2" xfId="351"/>
    <cellStyle name="Нейтральный 4" xfId="352"/>
    <cellStyle name="Нейтральный 5" xfId="353"/>
    <cellStyle name="Нейтральный 6" xfId="345"/>
    <cellStyle name="Обычный" xfId="0" builtinId="0"/>
    <cellStyle name="Обычный 10" xfId="354"/>
    <cellStyle name="Обычный 10 2" xfId="355"/>
    <cellStyle name="Обычный 10 2 2" xfId="356"/>
    <cellStyle name="Обычный 10 2 2 2" xfId="357"/>
    <cellStyle name="Обычный 10 2 2_2016 год" xfId="358"/>
    <cellStyle name="Обычный 10 2 3" xfId="359"/>
    <cellStyle name="Обычный 10 2_2016 год" xfId="360"/>
    <cellStyle name="Обычный 10 3" xfId="361"/>
    <cellStyle name="Обычный 10 3 2" xfId="362"/>
    <cellStyle name="Обычный 10 3 2 2" xfId="363"/>
    <cellStyle name="Обычный 10 3 2_2016 год" xfId="364"/>
    <cellStyle name="Обычный 10 3 3" xfId="365"/>
    <cellStyle name="Обычный 10 3 3 2" xfId="366"/>
    <cellStyle name="Обычный 10 3 3_2016 год" xfId="367"/>
    <cellStyle name="Обычный 10 3 4" xfId="368"/>
    <cellStyle name="Обычный 10 3 4 2" xfId="369"/>
    <cellStyle name="Обычный 10 3 4_2016 год" xfId="370"/>
    <cellStyle name="Обычный 10 3 5" xfId="371"/>
    <cellStyle name="Обычный 10 3_2016 год" xfId="372"/>
    <cellStyle name="Обычный 10 4" xfId="373"/>
    <cellStyle name="Обычный 10 4 2" xfId="374"/>
    <cellStyle name="Обычный 10 4_2016 год" xfId="375"/>
    <cellStyle name="Обычный 10 5" xfId="376"/>
    <cellStyle name="Обычный 10_2016 год" xfId="377"/>
    <cellStyle name="Обычный 11" xfId="378"/>
    <cellStyle name="Обычный 11 2" xfId="379"/>
    <cellStyle name="Обычный 11 2 2" xfId="380"/>
    <cellStyle name="Обычный 11 2_2016 год" xfId="381"/>
    <cellStyle name="Обычный 11 3" xfId="382"/>
    <cellStyle name="Обычный 11 3 2" xfId="383"/>
    <cellStyle name="Обычный 11 3_2016 год" xfId="384"/>
    <cellStyle name="Обычный 11 4" xfId="385"/>
    <cellStyle name="Обычный 11 4 2" xfId="386"/>
    <cellStyle name="Обычный 11 4 2 2" xfId="387"/>
    <cellStyle name="Обычный 11 4 2_2016 год" xfId="388"/>
    <cellStyle name="Обычный 11 4 3" xfId="389"/>
    <cellStyle name="Обычный 11 4_2016 год" xfId="390"/>
    <cellStyle name="Обычный 11 5" xfId="391"/>
    <cellStyle name="Обычный 11 5 2" xfId="392"/>
    <cellStyle name="Обычный 11 5_2016 год" xfId="393"/>
    <cellStyle name="Обычный 11 6" xfId="394"/>
    <cellStyle name="Обычный 11_2016 год" xfId="395"/>
    <cellStyle name="Обычный 12" xfId="396"/>
    <cellStyle name="Обычный 12 2" xfId="397"/>
    <cellStyle name="Обычный 12 2 2" xfId="398"/>
    <cellStyle name="Обычный 12 3" xfId="399"/>
    <cellStyle name="Обычный 12_2016 год" xfId="400"/>
    <cellStyle name="Обычный 13" xfId="401"/>
    <cellStyle name="Обычный 14" xfId="402"/>
    <cellStyle name="Обычный 15" xfId="1"/>
    <cellStyle name="Обычный 2" xfId="403"/>
    <cellStyle name="Обычный 2 10" xfId="404"/>
    <cellStyle name="Обычный 2 10 2" xfId="405"/>
    <cellStyle name="Обычный 2 2" xfId="406"/>
    <cellStyle name="Обычный 2 2 2" xfId="407"/>
    <cellStyle name="Обычный 2 2 2 2" xfId="408"/>
    <cellStyle name="Обычный 2 2 2 2 2" xfId="409"/>
    <cellStyle name="Обычный 2 2 2 2 2 2" xfId="410"/>
    <cellStyle name="Обычный 2 2 2 2 3" xfId="411"/>
    <cellStyle name="Обычный 2 2 2 2_2016 год" xfId="412"/>
    <cellStyle name="Обычный 2 2 2 3" xfId="413"/>
    <cellStyle name="Обычный 2 2 2 4" xfId="414"/>
    <cellStyle name="Обычный 2 2 2 4 2" xfId="415"/>
    <cellStyle name="Обычный 2 2 2 5" xfId="416"/>
    <cellStyle name="Обычный 2 2 3" xfId="417"/>
    <cellStyle name="Обычный 2 2 3 2" xfId="418"/>
    <cellStyle name="Обычный 2 2 3 3" xfId="419"/>
    <cellStyle name="Обычный 2 2 4" xfId="420"/>
    <cellStyle name="Обычный 2 2 4 2" xfId="421"/>
    <cellStyle name="Обычный 2 2 4 2 2" xfId="422"/>
    <cellStyle name="Обычный 2 2 5" xfId="423"/>
    <cellStyle name="Обычный 2 2 5 2" xfId="424"/>
    <cellStyle name="Обычный 2 2 6" xfId="425"/>
    <cellStyle name="Обычный 2 2 7" xfId="426"/>
    <cellStyle name="Обычный 2 3" xfId="427"/>
    <cellStyle name="Обычный 2 3 2" xfId="428"/>
    <cellStyle name="Обычный 2 3 2 2" xfId="429"/>
    <cellStyle name="Обычный 2 3 2 2 2" xfId="430"/>
    <cellStyle name="Обычный 2 3 2 2 2 2" xfId="431"/>
    <cellStyle name="Обычный 2 3 2 2 3" xfId="432"/>
    <cellStyle name="Обычный 2 3 2 2 3 2" xfId="433"/>
    <cellStyle name="Обычный 2 3 2 2 4" xfId="434"/>
    <cellStyle name="Обычный 2 3 2 2 5" xfId="435"/>
    <cellStyle name="Обычный 2 3 2 3" xfId="436"/>
    <cellStyle name="Обычный 2 3 2 3 2" xfId="437"/>
    <cellStyle name="Обычный 2 3 2 3 2 2" xfId="438"/>
    <cellStyle name="Обычный 2 3 2 3 3" xfId="439"/>
    <cellStyle name="Обычный 2 3 2 3 3 2" xfId="440"/>
    <cellStyle name="Обычный 2 3 2 3 4" xfId="441"/>
    <cellStyle name="Обычный 2 3 2 4" xfId="442"/>
    <cellStyle name="Обычный 2 3 2 4 2" xfId="443"/>
    <cellStyle name="Обычный 2 3 2 4 2 2" xfId="444"/>
    <cellStyle name="Обычный 2 3 2 4 3" xfId="445"/>
    <cellStyle name="Обычный 2 3 2 4_2016 год" xfId="446"/>
    <cellStyle name="Обычный 2 3 2 5" xfId="447"/>
    <cellStyle name="Обычный 2 3 2 6" xfId="448"/>
    <cellStyle name="Обычный 2 3 2 6 2" xfId="449"/>
    <cellStyle name="Обычный 2 3 2 7" xfId="450"/>
    <cellStyle name="Обычный 2 3 3" xfId="451"/>
    <cellStyle name="Обычный 2 3 4" xfId="452"/>
    <cellStyle name="Обычный 2 3 4 2" xfId="453"/>
    <cellStyle name="Обычный 2 3 5" xfId="454"/>
    <cellStyle name="Обычный 2 3 6" xfId="455"/>
    <cellStyle name="Обычный 2 3 6 2" xfId="456"/>
    <cellStyle name="Обычный 2 3 7" xfId="457"/>
    <cellStyle name="Обычный 2 4" xfId="458"/>
    <cellStyle name="Обычный 2 4 2" xfId="459"/>
    <cellStyle name="Обычный 2 4 2 2" xfId="460"/>
    <cellStyle name="Обычный 2 4 2 3" xfId="461"/>
    <cellStyle name="Обычный 2 4 2 4" xfId="462"/>
    <cellStyle name="Обычный 2 4 2 4 2" xfId="463"/>
    <cellStyle name="Обычный 2 4 2 4_2016 год" xfId="464"/>
    <cellStyle name="Обычный 2 4 2 5" xfId="465"/>
    <cellStyle name="Обычный 2 4 2_2016 год" xfId="466"/>
    <cellStyle name="Обычный 2 4 3" xfId="467"/>
    <cellStyle name="Обычный 2 4 3 2" xfId="468"/>
    <cellStyle name="Обычный 2 4 3 3" xfId="469"/>
    <cellStyle name="Обычный 2 4 3 3 2" xfId="470"/>
    <cellStyle name="Обычный 2 4 3 3_2016 год" xfId="471"/>
    <cellStyle name="Обычный 2 4 3 4" xfId="472"/>
    <cellStyle name="Обычный 2 4 3_2016 год" xfId="473"/>
    <cellStyle name="Обычный 2 4 4" xfId="474"/>
    <cellStyle name="Обычный 2 4 4 2" xfId="475"/>
    <cellStyle name="Обычный 2 4 4 2 2" xfId="476"/>
    <cellStyle name="Обычный 2 4 4 2_2016 год" xfId="477"/>
    <cellStyle name="Обычный 2 4 4 3" xfId="478"/>
    <cellStyle name="Обычный 2 4 5" xfId="479"/>
    <cellStyle name="Обычный 2 4 5 2" xfId="480"/>
    <cellStyle name="Обычный 2 4 6" xfId="481"/>
    <cellStyle name="Обычный 2 5" xfId="482"/>
    <cellStyle name="Обычный 2 5 2" xfId="483"/>
    <cellStyle name="Обычный 2 5 3" xfId="484"/>
    <cellStyle name="Обычный 2 5 3 2" xfId="485"/>
    <cellStyle name="Обычный 2 5 3 2 2" xfId="486"/>
    <cellStyle name="Обычный 2 5 3 2_2016 год" xfId="487"/>
    <cellStyle name="Обычный 2 5 3 3" xfId="488"/>
    <cellStyle name="Обычный 2 5 3_2016 год" xfId="489"/>
    <cellStyle name="Обычный 2 5 4" xfId="490"/>
    <cellStyle name="Обычный 2 5 4 2" xfId="491"/>
    <cellStyle name="Обычный 2 5 5" xfId="492"/>
    <cellStyle name="Обычный 2 5 5 2" xfId="493"/>
    <cellStyle name="Обычный 2 5 5_2016 год" xfId="494"/>
    <cellStyle name="Обычный 2 5 6" xfId="495"/>
    <cellStyle name="Обычный 2 5_2016 год" xfId="496"/>
    <cellStyle name="Обычный 2 6" xfId="497"/>
    <cellStyle name="Обычный 2 6 2" xfId="498"/>
    <cellStyle name="Обычный 2 6 2 2" xfId="499"/>
    <cellStyle name="Обычный 2 6 3" xfId="500"/>
    <cellStyle name="Обычный 2 7" xfId="501"/>
    <cellStyle name="Обычный 2 7 2" xfId="502"/>
    <cellStyle name="Обычный 2 8" xfId="503"/>
    <cellStyle name="Обычный 2 8 2" xfId="504"/>
    <cellStyle name="Обычный 2 9" xfId="505"/>
    <cellStyle name="Обычный 2 9 2" xfId="506"/>
    <cellStyle name="Обычный 2 9 2 2" xfId="507"/>
    <cellStyle name="Обычный 2 9 3" xfId="508"/>
    <cellStyle name="Обычный 2 9 3 2" xfId="509"/>
    <cellStyle name="Обычный 2 9 4" xfId="510"/>
    <cellStyle name="Обычный 2 9 5" xfId="511"/>
    <cellStyle name="Обычный 2 9_2016 год" xfId="512"/>
    <cellStyle name="Обычный 3" xfId="513"/>
    <cellStyle name="Обычный 3 10" xfId="514"/>
    <cellStyle name="Обычный 3 10 2" xfId="515"/>
    <cellStyle name="Обычный 3 11" xfId="516"/>
    <cellStyle name="Обычный 3 2" xfId="517"/>
    <cellStyle name="Обычный 3 2 2" xfId="518"/>
    <cellStyle name="Обычный 3 2 2 2" xfId="519"/>
    <cellStyle name="Обычный 3 2 2 2 2" xfId="520"/>
    <cellStyle name="Обычный 3 2 2 2 3" xfId="521"/>
    <cellStyle name="Обычный 3 2 2 2_2016 год" xfId="522"/>
    <cellStyle name="Обычный 3 2 2 3" xfId="523"/>
    <cellStyle name="Обычный 3 2 2 3 2" xfId="524"/>
    <cellStyle name="Обычный 3 2 2 3 3" xfId="525"/>
    <cellStyle name="Обычный 3 2 2 4" xfId="526"/>
    <cellStyle name="Обычный 3 2 3" xfId="527"/>
    <cellStyle name="Обычный 3 2 4" xfId="528"/>
    <cellStyle name="Обычный 3 2 4 2" xfId="529"/>
    <cellStyle name="Обычный 3 2 4 2 2" xfId="530"/>
    <cellStyle name="Обычный 3 2 4 3" xfId="531"/>
    <cellStyle name="Обычный 3 2 5" xfId="532"/>
    <cellStyle name="Обычный 3 3" xfId="533"/>
    <cellStyle name="Обычный 3 3 2" xfId="534"/>
    <cellStyle name="Обычный 3 4" xfId="535"/>
    <cellStyle name="Обычный 3 4 2" xfId="536"/>
    <cellStyle name="Обычный 3 4 3" xfId="537"/>
    <cellStyle name="Обычный 3 4 3 2" xfId="538"/>
    <cellStyle name="Обычный 3 4 3 2 2" xfId="539"/>
    <cellStyle name="Обычный 3 4 3 2_2016 год" xfId="540"/>
    <cellStyle name="Обычный 3 4 3 3" xfId="541"/>
    <cellStyle name="Обычный 3 4 4" xfId="542"/>
    <cellStyle name="Обычный 3 4 4 2" xfId="543"/>
    <cellStyle name="Обычный 3 4 4 2 2" xfId="544"/>
    <cellStyle name="Обычный 3 4 4 3" xfId="545"/>
    <cellStyle name="Обычный 3 4 4 4" xfId="546"/>
    <cellStyle name="Обычный 3 4 4_2016 год" xfId="547"/>
    <cellStyle name="Обычный 3 5" xfId="548"/>
    <cellStyle name="Обычный 3 5 2" xfId="549"/>
    <cellStyle name="Обычный 3 6" xfId="550"/>
    <cellStyle name="Обычный 3 6 2" xfId="551"/>
    <cellStyle name="Обычный 3 7" xfId="552"/>
    <cellStyle name="Обычный 3 7 2" xfId="553"/>
    <cellStyle name="Обычный 3 8" xfId="554"/>
    <cellStyle name="Обычный 3 9" xfId="555"/>
    <cellStyle name="Обычный 4" xfId="556"/>
    <cellStyle name="Обычный 4 2" xfId="557"/>
    <cellStyle name="Обычный 4 2 2" xfId="558"/>
    <cellStyle name="Обычный 4 2 2 2" xfId="559"/>
    <cellStyle name="Обычный 4 2 2 3" xfId="560"/>
    <cellStyle name="Обычный 4 2 3" xfId="561"/>
    <cellStyle name="Обычный 4 2 3 2" xfId="562"/>
    <cellStyle name="Обычный 4 2 3 2 2" xfId="563"/>
    <cellStyle name="Обычный 4 2 3 2 2 2" xfId="564"/>
    <cellStyle name="Обычный 4 2 3 2 2_2016 год" xfId="565"/>
    <cellStyle name="Обычный 4 2 3 2 3" xfId="566"/>
    <cellStyle name="Обычный 4 2 3 2_2016 год" xfId="567"/>
    <cellStyle name="Обычный 4 2 3 3" xfId="568"/>
    <cellStyle name="Обычный 4 2 3 3 2" xfId="569"/>
    <cellStyle name="Обычный 4 2 3 3_2016 год" xfId="570"/>
    <cellStyle name="Обычный 4 2 3 4" xfId="571"/>
    <cellStyle name="Обычный 4 2 3_2016 год" xfId="572"/>
    <cellStyle name="Обычный 4 2 4" xfId="573"/>
    <cellStyle name="Обычный 4 2 4 2" xfId="574"/>
    <cellStyle name="Обычный 4 2 4 3" xfId="575"/>
    <cellStyle name="Обычный 4 2 5" xfId="576"/>
    <cellStyle name="Обычный 4 2 6" xfId="577"/>
    <cellStyle name="Обычный 4 3" xfId="578"/>
    <cellStyle name="Обычный 4 3 2" xfId="579"/>
    <cellStyle name="Обычный 4 4" xfId="580"/>
    <cellStyle name="Обычный 4 4 2" xfId="581"/>
    <cellStyle name="Обычный 4 4 2 2" xfId="582"/>
    <cellStyle name="Обычный 4 4 2_2016 год" xfId="583"/>
    <cellStyle name="Обычный 4 4 3" xfId="584"/>
    <cellStyle name="Обычный 4 4_2016 год" xfId="585"/>
    <cellStyle name="Обычный 4 5" xfId="586"/>
    <cellStyle name="Обычный 4 5 2" xfId="587"/>
    <cellStyle name="Обычный 4 6" xfId="588"/>
    <cellStyle name="Обычный 4 6 2" xfId="589"/>
    <cellStyle name="Обычный 4 7" xfId="590"/>
    <cellStyle name="Обычный 5" xfId="591"/>
    <cellStyle name="Обычный 5 2" xfId="592"/>
    <cellStyle name="Обычный 5 2 2" xfId="593"/>
    <cellStyle name="Обычный 5 2 2 2" xfId="594"/>
    <cellStyle name="Обычный 5 2 2 2 2" xfId="595"/>
    <cellStyle name="Обычный 5 2 2 2_2016 год" xfId="596"/>
    <cellStyle name="Обычный 5 2 3" xfId="597"/>
    <cellStyle name="Обычный 5 2 3 2" xfId="598"/>
    <cellStyle name="Обычный 5 2 3 3" xfId="599"/>
    <cellStyle name="Обычный 5 2 3 3 2" xfId="600"/>
    <cellStyle name="Обычный 5 2 3 3_2016 год" xfId="601"/>
    <cellStyle name="Обычный 5 2 3 4" xfId="602"/>
    <cellStyle name="Обычный 5 2 3_2016 год" xfId="603"/>
    <cellStyle name="Обычный 5 2 4" xfId="604"/>
    <cellStyle name="Обычный 5 2 4 2" xfId="605"/>
    <cellStyle name="Обычный 5 2 4 3" xfId="606"/>
    <cellStyle name="Обычный 5 2 4_2016 год" xfId="607"/>
    <cellStyle name="Обычный 5 2 5" xfId="608"/>
    <cellStyle name="Обычный 5 2_2016 год" xfId="609"/>
    <cellStyle name="Обычный 5 3" xfId="610"/>
    <cellStyle name="Обычный 5 3 2" xfId="611"/>
    <cellStyle name="Обычный 5 3 2 10" xfId="612"/>
    <cellStyle name="Обычный 5 3 2 11" xfId="613"/>
    <cellStyle name="Обычный 5 3 2 2" xfId="614"/>
    <cellStyle name="Обычный 5 3 2 2 2" xfId="615"/>
    <cellStyle name="Обычный 5 3 2 2_2016 год" xfId="616"/>
    <cellStyle name="Обычный 5 3 2 3" xfId="617"/>
    <cellStyle name="Обычный 5 3 2 4" xfId="618"/>
    <cellStyle name="Обычный 5 3 2 5" xfId="619"/>
    <cellStyle name="Обычный 5 3 2 6" xfId="620"/>
    <cellStyle name="Обычный 5 3 2 7" xfId="621"/>
    <cellStyle name="Обычный 5 3 2 8" xfId="622"/>
    <cellStyle name="Обычный 5 3 2 9" xfId="623"/>
    <cellStyle name="Обычный 5 3 3" xfId="624"/>
    <cellStyle name="Обычный 5 3 4" xfId="625"/>
    <cellStyle name="Обычный 5 3 4 2" xfId="626"/>
    <cellStyle name="Обычный 5 3 4_2016 год" xfId="627"/>
    <cellStyle name="Обычный 5 3 5" xfId="628"/>
    <cellStyle name="Обычный 5 3_2016 год" xfId="629"/>
    <cellStyle name="Обычный 5 4" xfId="630"/>
    <cellStyle name="Обычный 5 4 2" xfId="631"/>
    <cellStyle name="Обычный 5 4 2 2" xfId="632"/>
    <cellStyle name="Обычный 5 4 2_2016 год" xfId="633"/>
    <cellStyle name="Обычный 5 4 3" xfId="634"/>
    <cellStyle name="Обычный 5 4_2016 год" xfId="635"/>
    <cellStyle name="Обычный 5 5" xfId="636"/>
    <cellStyle name="Обычный 6" xfId="637"/>
    <cellStyle name="Обычный 6 2" xfId="638"/>
    <cellStyle name="Обычный 6 2 10" xfId="639"/>
    <cellStyle name="Обычный 6 2 2" xfId="640"/>
    <cellStyle name="Обычный 6 2 2 2" xfId="641"/>
    <cellStyle name="Обычный 6 2 2 2 2" xfId="642"/>
    <cellStyle name="Обычный 6 2 2 2_2016 год" xfId="643"/>
    <cellStyle name="Обычный 6 2 2 3" xfId="644"/>
    <cellStyle name="Обычный 6 2 2_2016 год" xfId="645"/>
    <cellStyle name="Обычный 6 2 3" xfId="646"/>
    <cellStyle name="Обычный 6 2 4" xfId="647"/>
    <cellStyle name="Обычный 6 2 5" xfId="648"/>
    <cellStyle name="Обычный 6 2 6" xfId="649"/>
    <cellStyle name="Обычный 6 2 7" xfId="650"/>
    <cellStyle name="Обычный 6 2 8" xfId="651"/>
    <cellStyle name="Обычный 6 2 9" xfId="652"/>
    <cellStyle name="Обычный 6 2_2016 год" xfId="653"/>
    <cellStyle name="Обычный 6 3" xfId="654"/>
    <cellStyle name="Обычный 6 3 2" xfId="655"/>
    <cellStyle name="Обычный 6 3 2 2" xfId="656"/>
    <cellStyle name="Обычный 6 3 2 2 2" xfId="657"/>
    <cellStyle name="Обычный 6 3 2 2_2016 год" xfId="658"/>
    <cellStyle name="Обычный 6 3 2 3" xfId="659"/>
    <cellStyle name="Обычный 6 3 2_2016 год" xfId="660"/>
    <cellStyle name="Обычный 6 3 3" xfId="661"/>
    <cellStyle name="Обычный 6 3 3 2" xfId="662"/>
    <cellStyle name="Обычный 6 4" xfId="663"/>
    <cellStyle name="Обычный 6 4 2" xfId="664"/>
    <cellStyle name="Обычный 6 5" xfId="665"/>
    <cellStyle name="Обычный 6 5 2" xfId="666"/>
    <cellStyle name="Обычный 6 5 2 2" xfId="667"/>
    <cellStyle name="Обычный 6 5 2_2016 год" xfId="668"/>
    <cellStyle name="Обычный 6 5 3" xfId="669"/>
    <cellStyle name="Обычный 6 5_2016 год" xfId="670"/>
    <cellStyle name="Обычный 6 6" xfId="671"/>
    <cellStyle name="Обычный 6 6 2" xfId="672"/>
    <cellStyle name="Обычный 6 6 2 2" xfId="673"/>
    <cellStyle name="Обычный 6 6 2_2016 год" xfId="674"/>
    <cellStyle name="Обычный 6 6 3" xfId="675"/>
    <cellStyle name="Обычный 6 6_2016 год" xfId="676"/>
    <cellStyle name="Обычный 6 7" xfId="677"/>
    <cellStyle name="Обычный 6 7 2" xfId="678"/>
    <cellStyle name="Обычный 6 7_2016 год" xfId="679"/>
    <cellStyle name="Обычный 6 8" xfId="680"/>
    <cellStyle name="Обычный 6_2016 год" xfId="681"/>
    <cellStyle name="Обычный 7" xfId="682"/>
    <cellStyle name="Обычный 7 2" xfId="683"/>
    <cellStyle name="Обычный 7 2 2" xfId="684"/>
    <cellStyle name="Обычный 7 2 3" xfId="685"/>
    <cellStyle name="Обычный 7 2 3 2" xfId="686"/>
    <cellStyle name="Обычный 7 2 3_2016 год" xfId="687"/>
    <cellStyle name="Обычный 7 2 4" xfId="688"/>
    <cellStyle name="Обычный 7 2_2016 год" xfId="689"/>
    <cellStyle name="Обычный 7 3" xfId="690"/>
    <cellStyle name="Обычный 7 4" xfId="691"/>
    <cellStyle name="Обычный 7 4 2" xfId="692"/>
    <cellStyle name="Обычный 7 4 2 2" xfId="693"/>
    <cellStyle name="Обычный 7 4 2_2016 год" xfId="694"/>
    <cellStyle name="Обычный 7 4 3" xfId="695"/>
    <cellStyle name="Обычный 7 4_2016 год" xfId="696"/>
    <cellStyle name="Обычный 7 5" xfId="697"/>
    <cellStyle name="Обычный 7 5 2" xfId="698"/>
    <cellStyle name="Обычный 7 6" xfId="699"/>
    <cellStyle name="Обычный 7 6 2" xfId="700"/>
    <cellStyle name="Обычный 7 7" xfId="701"/>
    <cellStyle name="Обычный 8" xfId="702"/>
    <cellStyle name="Обычный 8 2" xfId="703"/>
    <cellStyle name="Обычный 8 2 2" xfId="704"/>
    <cellStyle name="Обычный 8 2 2 2" xfId="705"/>
    <cellStyle name="Обычный 8 2 2 2 2" xfId="706"/>
    <cellStyle name="Обычный 8 2 2 2_2016 год" xfId="707"/>
    <cellStyle name="Обычный 8 2 2 3" xfId="708"/>
    <cellStyle name="Обычный 8 2 2_2016 год" xfId="709"/>
    <cellStyle name="Обычный 8 2 3" xfId="710"/>
    <cellStyle name="Обычный 8 2 3 2" xfId="711"/>
    <cellStyle name="Обычный 8 2 3_2016 год" xfId="712"/>
    <cellStyle name="Обычный 8 2 4" xfId="713"/>
    <cellStyle name="Обычный 8 2_2016 год" xfId="714"/>
    <cellStyle name="Обычный 8 3" xfId="715"/>
    <cellStyle name="Обычный 8 3 2" xfId="716"/>
    <cellStyle name="Обычный 8 3 2 2" xfId="717"/>
    <cellStyle name="Обычный 8 3 2_2016 год" xfId="718"/>
    <cellStyle name="Обычный 8 3 3" xfId="719"/>
    <cellStyle name="Обычный 8 3_2016 год" xfId="720"/>
    <cellStyle name="Обычный 8 4" xfId="721"/>
    <cellStyle name="Обычный 8 4 10" xfId="722"/>
    <cellStyle name="Обычный 8 4 2" xfId="723"/>
    <cellStyle name="Обычный 8 4 2 2" xfId="724"/>
    <cellStyle name="Обычный 8 4 2_2016 год" xfId="725"/>
    <cellStyle name="Обычный 8 4 3" xfId="726"/>
    <cellStyle name="Обычный 8 4 4" xfId="727"/>
    <cellStyle name="Обычный 8 4 5" xfId="728"/>
    <cellStyle name="Обычный 8 4 6" xfId="729"/>
    <cellStyle name="Обычный 8 4 7" xfId="730"/>
    <cellStyle name="Обычный 8 4 8" xfId="731"/>
    <cellStyle name="Обычный 8 4 9" xfId="732"/>
    <cellStyle name="Обычный 8 4_2016 год" xfId="733"/>
    <cellStyle name="Обычный 8 5" xfId="734"/>
    <cellStyle name="Обычный 8 5 2" xfId="735"/>
    <cellStyle name="Обычный 8 5 2 2" xfId="736"/>
    <cellStyle name="Обычный 8 5 2_2016 год" xfId="737"/>
    <cellStyle name="Обычный 8 5 3" xfId="738"/>
    <cellStyle name="Обычный 8 5_2016 год" xfId="739"/>
    <cellStyle name="Обычный 8 6" xfId="740"/>
    <cellStyle name="Обычный 8 6 2" xfId="741"/>
    <cellStyle name="Обычный 8 6_2016 год" xfId="742"/>
    <cellStyle name="Обычный 8 7" xfId="743"/>
    <cellStyle name="Обычный 8 7 2" xfId="744"/>
    <cellStyle name="Обычный 8 8" xfId="745"/>
    <cellStyle name="Обычный 8 8 2" xfId="746"/>
    <cellStyle name="Обычный 8 8_2016 год" xfId="747"/>
    <cellStyle name="Обычный 8 9" xfId="748"/>
    <cellStyle name="Обычный 8_2016 год" xfId="749"/>
    <cellStyle name="Обычный 9" xfId="750"/>
    <cellStyle name="Обычный 9 2" xfId="751"/>
    <cellStyle name="Обычный 9 2 2" xfId="752"/>
    <cellStyle name="Обычный 9 2 3" xfId="753"/>
    <cellStyle name="Обычный 9 2_2016 год" xfId="754"/>
    <cellStyle name="Обычный 9 3" xfId="755"/>
    <cellStyle name="Обычный 9 4" xfId="756"/>
    <cellStyle name="Обычный 9 4 2" xfId="757"/>
    <cellStyle name="Обычный 9 5" xfId="758"/>
    <cellStyle name="Обычный 9 5 2" xfId="759"/>
    <cellStyle name="Обычный 9 6" xfId="760"/>
    <cellStyle name="Плохой 2" xfId="762"/>
    <cellStyle name="Плохой 2 2" xfId="763"/>
    <cellStyle name="Плохой 2 2 2" xfId="764"/>
    <cellStyle name="Плохой 2 3" xfId="765"/>
    <cellStyle name="Плохой 3" xfId="766"/>
    <cellStyle name="Плохой 3 2" xfId="767"/>
    <cellStyle name="Плохой 4" xfId="768"/>
    <cellStyle name="Плохой 5" xfId="769"/>
    <cellStyle name="Плохой 6" xfId="761"/>
    <cellStyle name="Пояснение 2" xfId="771"/>
    <cellStyle name="Пояснение 2 2" xfId="772"/>
    <cellStyle name="Пояснение 2 2 2" xfId="773"/>
    <cellStyle name="Пояснение 2 3" xfId="774"/>
    <cellStyle name="Пояснение 3" xfId="775"/>
    <cellStyle name="Пояснение 3 2" xfId="776"/>
    <cellStyle name="Пояснение 4" xfId="777"/>
    <cellStyle name="Пояснение 5" xfId="778"/>
    <cellStyle name="Пояснение 6" xfId="770"/>
    <cellStyle name="Примечание 2" xfId="780"/>
    <cellStyle name="Примечание 2 2" xfId="781"/>
    <cellStyle name="Примечание 2 2 2" xfId="782"/>
    <cellStyle name="Примечание 2 2 2 2" xfId="783"/>
    <cellStyle name="Примечание 2 2 3" xfId="784"/>
    <cellStyle name="Примечание 2 3" xfId="785"/>
    <cellStyle name="Примечание 2 3 2" xfId="786"/>
    <cellStyle name="Примечание 2 4" xfId="787"/>
    <cellStyle name="Примечание 3" xfId="788"/>
    <cellStyle name="Примечание 3 2" xfId="789"/>
    <cellStyle name="Примечание 3 2 2" xfId="790"/>
    <cellStyle name="Примечание 3 3" xfId="791"/>
    <cellStyle name="Примечание 3 3 2" xfId="792"/>
    <cellStyle name="Примечание 3 4" xfId="793"/>
    <cellStyle name="Примечание 3 4 2" xfId="794"/>
    <cellStyle name="Примечание 3 5" xfId="795"/>
    <cellStyle name="Примечание 4" xfId="796"/>
    <cellStyle name="Примечание 4 2" xfId="797"/>
    <cellStyle name="Примечание 5" xfId="798"/>
    <cellStyle name="Примечание 5 2" xfId="799"/>
    <cellStyle name="Примечание 6" xfId="779"/>
    <cellStyle name="Связанная ячейка 2" xfId="801"/>
    <cellStyle name="Связанная ячейка 2 2" xfId="802"/>
    <cellStyle name="Связанная ячейка 2 2 2" xfId="803"/>
    <cellStyle name="Связанная ячейка 2 3" xfId="804"/>
    <cellStyle name="Связанная ячейка 3" xfId="805"/>
    <cellStyle name="Связанная ячейка 3 2" xfId="806"/>
    <cellStyle name="Связанная ячейка 4" xfId="807"/>
    <cellStyle name="Связанная ячейка 5" xfId="808"/>
    <cellStyle name="Связанная ячейка 6" xfId="800"/>
    <cellStyle name="Стиль 1" xfId="809"/>
    <cellStyle name="Текст предупреждения 2" xfId="811"/>
    <cellStyle name="Текст предупреждения 2 2" xfId="812"/>
    <cellStyle name="Текст предупреждения 2 2 2" xfId="813"/>
    <cellStyle name="Текст предупреждения 2 3" xfId="814"/>
    <cellStyle name="Текст предупреждения 3" xfId="815"/>
    <cellStyle name="Текст предупреждения 3 2" xfId="816"/>
    <cellStyle name="Текст предупреждения 4" xfId="817"/>
    <cellStyle name="Текст предупреждения 5" xfId="818"/>
    <cellStyle name="Текст предупреждения 6" xfId="810"/>
    <cellStyle name="Финансовый 2" xfId="819"/>
    <cellStyle name="Хороший 2" xfId="821"/>
    <cellStyle name="Хороший 2 2" xfId="822"/>
    <cellStyle name="Хороший 2 2 2" xfId="823"/>
    <cellStyle name="Хороший 2 3" xfId="824"/>
    <cellStyle name="Хороший 3" xfId="825"/>
    <cellStyle name="Хороший 3 2" xfId="826"/>
    <cellStyle name="Хороший 4" xfId="827"/>
    <cellStyle name="Хороший 5" xfId="828"/>
    <cellStyle name="Хороший 6" xfId="8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37147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</xdr:row>
      <xdr:rowOff>923925</xdr:rowOff>
    </xdr:from>
    <xdr:to>
      <xdr:col>12</xdr:col>
      <xdr:colOff>1019175</xdr:colOff>
      <xdr:row>2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0" y="3686175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1600200</xdr:rowOff>
    </xdr:from>
    <xdr:to>
      <xdr:col>14</xdr:col>
      <xdr:colOff>1504950</xdr:colOff>
      <xdr:row>2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39025" y="43624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2</xdr:row>
      <xdr:rowOff>1400175</xdr:rowOff>
    </xdr:from>
    <xdr:to>
      <xdr:col>14</xdr:col>
      <xdr:colOff>419100</xdr:colOff>
      <xdr:row>2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86675" y="41624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</xdr:row>
      <xdr:rowOff>952500</xdr:rowOff>
    </xdr:from>
    <xdr:to>
      <xdr:col>14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0" y="13525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4</xdr:row>
      <xdr:rowOff>923925</xdr:rowOff>
    </xdr:from>
    <xdr:to>
      <xdr:col>12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9850" y="1323975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4</xdr:row>
      <xdr:rowOff>1600200</xdr:rowOff>
    </xdr:from>
    <xdr:to>
      <xdr:col>14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48625" y="1857375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4</xdr:row>
      <xdr:rowOff>1400175</xdr:rowOff>
    </xdr:from>
    <xdr:to>
      <xdr:col>14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96275" y="1800225"/>
          <a:ext cx="1524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4</xdr:row>
      <xdr:rowOff>1600200</xdr:rowOff>
    </xdr:from>
    <xdr:to>
      <xdr:col>14</xdr:col>
      <xdr:colOff>1504950</xdr:colOff>
      <xdr:row>4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01050" y="192405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4</xdr:row>
      <xdr:rowOff>1400175</xdr:rowOff>
    </xdr:from>
    <xdr:to>
      <xdr:col>14</xdr:col>
      <xdr:colOff>419100</xdr:colOff>
      <xdr:row>4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1866900"/>
          <a:ext cx="1524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10" zoomScale="85" zoomScaleNormal="85" workbookViewId="0">
      <selection activeCell="B4" sqref="B4:Q17"/>
    </sheetView>
  </sheetViews>
  <sheetFormatPr defaultColWidth="9.140625" defaultRowHeight="12.75" x14ac:dyDescent="0.2"/>
  <cols>
    <col min="1" max="1" width="4.42578125" style="1" customWidth="1"/>
    <col min="2" max="2" width="40" style="1" customWidth="1"/>
    <col min="3" max="4" width="5.85546875" style="1" customWidth="1"/>
    <col min="5" max="5" width="12.42578125" style="1" customWidth="1"/>
    <col min="6" max="6" width="11.140625" style="1" customWidth="1"/>
    <col min="7" max="7" width="10.42578125" style="1" customWidth="1"/>
    <col min="8" max="10" width="11.7109375" style="1" hidden="1" customWidth="1"/>
    <col min="11" max="11" width="11.42578125" style="1" hidden="1" customWidth="1"/>
    <col min="12" max="12" width="11.140625" style="1" customWidth="1"/>
    <col min="13" max="13" width="12.28515625" style="1" customWidth="1"/>
    <col min="14" max="14" width="12.140625" style="1" customWidth="1"/>
    <col min="15" max="15" width="25.5703125" style="1" customWidth="1"/>
    <col min="16" max="16" width="11.5703125" style="1" customWidth="1"/>
    <col min="17" max="17" width="17.28515625" style="1" customWidth="1"/>
    <col min="18" max="18" width="9.85546875" style="1" bestFit="1" customWidth="1"/>
    <col min="19" max="19" width="11.28515625" style="1" bestFit="1" customWidth="1"/>
    <col min="20" max="16384" width="9.140625" style="1"/>
  </cols>
  <sheetData>
    <row r="1" spans="1:17" ht="24" customHeight="1" x14ac:dyDescent="0.2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">
      <c r="A2" s="49" t="s">
        <v>0</v>
      </c>
      <c r="B2" s="49" t="s">
        <v>18</v>
      </c>
      <c r="C2" s="49" t="s">
        <v>1</v>
      </c>
      <c r="D2" s="49" t="s">
        <v>2</v>
      </c>
      <c r="E2" s="50" t="s">
        <v>12</v>
      </c>
      <c r="F2" s="50"/>
      <c r="G2" s="50"/>
      <c r="H2" s="50" t="s">
        <v>6</v>
      </c>
      <c r="I2" s="50"/>
      <c r="J2" s="50"/>
      <c r="K2" s="50" t="s">
        <v>8</v>
      </c>
      <c r="L2" s="46" t="s">
        <v>9</v>
      </c>
      <c r="M2" s="46"/>
      <c r="N2" s="46"/>
      <c r="O2" s="47" t="s">
        <v>13</v>
      </c>
      <c r="P2" s="47"/>
      <c r="Q2" s="47"/>
    </row>
    <row r="3" spans="1:17" ht="114.75" x14ac:dyDescent="0.2">
      <c r="A3" s="49"/>
      <c r="B3" s="49"/>
      <c r="C3" s="49"/>
      <c r="D3" s="49"/>
      <c r="E3" s="2" t="s">
        <v>33</v>
      </c>
      <c r="F3" s="2" t="s">
        <v>32</v>
      </c>
      <c r="G3" s="2" t="s">
        <v>34</v>
      </c>
      <c r="H3" s="9" t="s">
        <v>7</v>
      </c>
      <c r="I3" s="9" t="s">
        <v>7</v>
      </c>
      <c r="J3" s="9" t="s">
        <v>7</v>
      </c>
      <c r="K3" s="50"/>
      <c r="L3" s="9" t="s">
        <v>11</v>
      </c>
      <c r="M3" s="9" t="s">
        <v>3</v>
      </c>
      <c r="N3" s="2" t="s">
        <v>4</v>
      </c>
      <c r="O3" s="4" t="s">
        <v>10</v>
      </c>
      <c r="P3" s="3" t="s">
        <v>5</v>
      </c>
      <c r="Q3" s="3" t="s">
        <v>14</v>
      </c>
    </row>
    <row r="4" spans="1:17" ht="75" x14ac:dyDescent="0.25">
      <c r="A4" s="10">
        <v>1</v>
      </c>
      <c r="B4" s="17" t="s">
        <v>19</v>
      </c>
      <c r="C4" s="5" t="s">
        <v>15</v>
      </c>
      <c r="D4" s="6">
        <v>17</v>
      </c>
      <c r="E4" s="11">
        <v>800</v>
      </c>
      <c r="F4" s="11">
        <v>900</v>
      </c>
      <c r="G4" s="11">
        <v>600</v>
      </c>
      <c r="H4" s="8"/>
      <c r="I4" s="8"/>
      <c r="J4" s="8"/>
      <c r="K4" s="8"/>
      <c r="L4" s="7">
        <f>AVERAGE(E4:G4)</f>
        <v>766.66666666666663</v>
      </c>
      <c r="M4" s="12">
        <f t="shared" ref="M4" si="0">SQRT(((SUM((POWER(E4-L4,2)),(POWER(F4-L4,2)),(POWER(G4-L4,2)))/(COLUMNS(E4:G4)-1))))</f>
        <v>152.75252316519467</v>
      </c>
      <c r="N4" s="12">
        <f t="shared" ref="N4" si="1">M4/L4*100</f>
        <v>19.924242151981915</v>
      </c>
      <c r="O4" s="8">
        <f>L4*D4</f>
        <v>13033.333333333332</v>
      </c>
      <c r="P4" s="8">
        <f>ROUND(O4/D4,2)</f>
        <v>766.67</v>
      </c>
      <c r="Q4" s="8">
        <f>D4*P4</f>
        <v>13033.39</v>
      </c>
    </row>
    <row r="5" spans="1:17" ht="75" x14ac:dyDescent="0.25">
      <c r="A5" s="10">
        <v>2</v>
      </c>
      <c r="B5" s="17" t="s">
        <v>20</v>
      </c>
      <c r="C5" s="5" t="s">
        <v>15</v>
      </c>
      <c r="D5" s="6">
        <v>1</v>
      </c>
      <c r="E5" s="11">
        <v>800</v>
      </c>
      <c r="F5" s="11">
        <v>900</v>
      </c>
      <c r="G5" s="11">
        <v>600</v>
      </c>
      <c r="H5" s="8"/>
      <c r="I5" s="8"/>
      <c r="J5" s="8"/>
      <c r="K5" s="8"/>
      <c r="L5" s="7">
        <f t="shared" ref="L5:L16" si="2">AVERAGE(E5:G5)</f>
        <v>766.66666666666663</v>
      </c>
      <c r="M5" s="12">
        <f t="shared" ref="M5:M16" si="3">SQRT(((SUM((POWER(E5-L5,2)),(POWER(F5-L5,2)),(POWER(G5-L5,2)))/(COLUMNS(E5:G5)-1))))</f>
        <v>152.75252316519467</v>
      </c>
      <c r="N5" s="12">
        <f t="shared" ref="N5:N16" si="4">M5/L5*100</f>
        <v>19.924242151981915</v>
      </c>
      <c r="O5" s="8">
        <f t="shared" ref="O5:O16" si="5">L5*D5</f>
        <v>766.66666666666663</v>
      </c>
      <c r="P5" s="8">
        <f t="shared" ref="P5:P16" si="6">ROUND(O5/D5,2)</f>
        <v>766.67</v>
      </c>
      <c r="Q5" s="8">
        <f t="shared" ref="Q5:Q16" si="7">D5*P5</f>
        <v>766.67</v>
      </c>
    </row>
    <row r="6" spans="1:17" ht="60" x14ac:dyDescent="0.25">
      <c r="A6" s="10">
        <v>3</v>
      </c>
      <c r="B6" s="18" t="s">
        <v>21</v>
      </c>
      <c r="C6" s="5" t="s">
        <v>15</v>
      </c>
      <c r="D6" s="6">
        <v>5</v>
      </c>
      <c r="E6" s="11">
        <v>800</v>
      </c>
      <c r="F6" s="11">
        <v>900</v>
      </c>
      <c r="G6" s="11">
        <v>600</v>
      </c>
      <c r="H6" s="8"/>
      <c r="I6" s="8"/>
      <c r="J6" s="8"/>
      <c r="K6" s="8"/>
      <c r="L6" s="7">
        <f t="shared" si="2"/>
        <v>766.66666666666663</v>
      </c>
      <c r="M6" s="12">
        <f t="shared" si="3"/>
        <v>152.75252316519467</v>
      </c>
      <c r="N6" s="12">
        <f t="shared" si="4"/>
        <v>19.924242151981915</v>
      </c>
      <c r="O6" s="8">
        <f t="shared" si="5"/>
        <v>3833.333333333333</v>
      </c>
      <c r="P6" s="8">
        <f t="shared" si="6"/>
        <v>766.67</v>
      </c>
      <c r="Q6" s="8">
        <f t="shared" si="7"/>
        <v>3833.35</v>
      </c>
    </row>
    <row r="7" spans="1:17" ht="60" x14ac:dyDescent="0.25">
      <c r="A7" s="10">
        <v>4</v>
      </c>
      <c r="B7" s="18" t="s">
        <v>22</v>
      </c>
      <c r="C7" s="5" t="s">
        <v>15</v>
      </c>
      <c r="D7" s="6">
        <v>1</v>
      </c>
      <c r="E7" s="11">
        <v>800</v>
      </c>
      <c r="F7" s="11">
        <v>900</v>
      </c>
      <c r="G7" s="11">
        <v>600</v>
      </c>
      <c r="H7" s="8"/>
      <c r="I7" s="8"/>
      <c r="J7" s="8"/>
      <c r="K7" s="8"/>
      <c r="L7" s="7">
        <f t="shared" si="2"/>
        <v>766.66666666666663</v>
      </c>
      <c r="M7" s="12">
        <f t="shared" si="3"/>
        <v>152.75252316519467</v>
      </c>
      <c r="N7" s="12">
        <f t="shared" si="4"/>
        <v>19.924242151981915</v>
      </c>
      <c r="O7" s="8">
        <f t="shared" si="5"/>
        <v>766.66666666666663</v>
      </c>
      <c r="P7" s="8">
        <f t="shared" si="6"/>
        <v>766.67</v>
      </c>
      <c r="Q7" s="8">
        <f t="shared" si="7"/>
        <v>766.67</v>
      </c>
    </row>
    <row r="8" spans="1:17" ht="60" x14ac:dyDescent="0.25">
      <c r="A8" s="10">
        <v>5</v>
      </c>
      <c r="B8" s="18" t="s">
        <v>23</v>
      </c>
      <c r="C8" s="5" t="s">
        <v>15</v>
      </c>
      <c r="D8" s="6">
        <v>4</v>
      </c>
      <c r="E8" s="11">
        <v>1960</v>
      </c>
      <c r="F8" s="11">
        <v>2300</v>
      </c>
      <c r="G8" s="11">
        <v>1600</v>
      </c>
      <c r="H8" s="8"/>
      <c r="I8" s="8"/>
      <c r="J8" s="8"/>
      <c r="K8" s="8"/>
      <c r="L8" s="7">
        <f t="shared" si="2"/>
        <v>1953.3333333333333</v>
      </c>
      <c r="M8" s="12">
        <f t="shared" si="3"/>
        <v>350.04761580866875</v>
      </c>
      <c r="N8" s="12">
        <f t="shared" si="4"/>
        <v>17.92052640658714</v>
      </c>
      <c r="O8" s="8">
        <f t="shared" si="5"/>
        <v>7813.333333333333</v>
      </c>
      <c r="P8" s="8">
        <f t="shared" si="6"/>
        <v>1953.33</v>
      </c>
      <c r="Q8" s="8">
        <f t="shared" si="7"/>
        <v>7813.32</v>
      </c>
    </row>
    <row r="9" spans="1:17" ht="60" x14ac:dyDescent="0.25">
      <c r="A9" s="10">
        <v>6</v>
      </c>
      <c r="B9" s="18" t="s">
        <v>24</v>
      </c>
      <c r="C9" s="5" t="s">
        <v>15</v>
      </c>
      <c r="D9" s="6">
        <v>6</v>
      </c>
      <c r="E9" s="11">
        <v>1350</v>
      </c>
      <c r="F9" s="11">
        <v>1600</v>
      </c>
      <c r="G9" s="11">
        <v>1470</v>
      </c>
      <c r="H9" s="8"/>
      <c r="I9" s="8"/>
      <c r="J9" s="8"/>
      <c r="K9" s="8"/>
      <c r="L9" s="7">
        <f t="shared" si="2"/>
        <v>1473.3333333333333</v>
      </c>
      <c r="M9" s="12">
        <f t="shared" si="3"/>
        <v>125.03332889007368</v>
      </c>
      <c r="N9" s="12">
        <f t="shared" si="4"/>
        <v>8.4864250377878072</v>
      </c>
      <c r="O9" s="8">
        <f t="shared" si="5"/>
        <v>8840</v>
      </c>
      <c r="P9" s="8">
        <f t="shared" si="6"/>
        <v>1473.33</v>
      </c>
      <c r="Q9" s="8">
        <f t="shared" si="7"/>
        <v>8839.98</v>
      </c>
    </row>
    <row r="10" spans="1:17" ht="60" x14ac:dyDescent="0.25">
      <c r="A10" s="10">
        <v>7</v>
      </c>
      <c r="B10" s="18" t="s">
        <v>25</v>
      </c>
      <c r="C10" s="5" t="s">
        <v>15</v>
      </c>
      <c r="D10" s="6">
        <v>1</v>
      </c>
      <c r="E10" s="11">
        <v>3960</v>
      </c>
      <c r="F10" s="11">
        <v>5100</v>
      </c>
      <c r="G10" s="11">
        <v>4530</v>
      </c>
      <c r="H10" s="8">
        <v>4530</v>
      </c>
      <c r="I10" s="8"/>
      <c r="J10" s="8"/>
      <c r="K10" s="8"/>
      <c r="L10" s="7">
        <f t="shared" si="2"/>
        <v>4530</v>
      </c>
      <c r="M10" s="12">
        <f t="shared" si="3"/>
        <v>570</v>
      </c>
      <c r="N10" s="12">
        <f t="shared" si="4"/>
        <v>12.582781456953644</v>
      </c>
      <c r="O10" s="8">
        <f t="shared" si="5"/>
        <v>4530</v>
      </c>
      <c r="P10" s="8">
        <f t="shared" si="6"/>
        <v>4530</v>
      </c>
      <c r="Q10" s="8">
        <f t="shared" si="7"/>
        <v>4530</v>
      </c>
    </row>
    <row r="11" spans="1:17" ht="60" x14ac:dyDescent="0.25">
      <c r="A11" s="10">
        <v>8</v>
      </c>
      <c r="B11" s="18" t="s">
        <v>26</v>
      </c>
      <c r="C11" s="5" t="s">
        <v>15</v>
      </c>
      <c r="D11" s="6">
        <v>1</v>
      </c>
      <c r="E11" s="11">
        <v>4700</v>
      </c>
      <c r="F11" s="11">
        <v>5300</v>
      </c>
      <c r="G11" s="11">
        <v>5000</v>
      </c>
      <c r="H11" s="8"/>
      <c r="I11" s="8"/>
      <c r="J11" s="8"/>
      <c r="K11" s="8"/>
      <c r="L11" s="7">
        <f t="shared" si="2"/>
        <v>5000</v>
      </c>
      <c r="M11" s="12">
        <f t="shared" si="3"/>
        <v>300</v>
      </c>
      <c r="N11" s="12">
        <f t="shared" si="4"/>
        <v>6</v>
      </c>
      <c r="O11" s="8">
        <f t="shared" si="5"/>
        <v>5000</v>
      </c>
      <c r="P11" s="8">
        <f t="shared" si="6"/>
        <v>5000</v>
      </c>
      <c r="Q11" s="8">
        <f t="shared" si="7"/>
        <v>5000</v>
      </c>
    </row>
    <row r="12" spans="1:17" ht="60" x14ac:dyDescent="0.25">
      <c r="A12" s="10">
        <v>9</v>
      </c>
      <c r="B12" s="18" t="s">
        <v>27</v>
      </c>
      <c r="C12" s="5" t="s">
        <v>15</v>
      </c>
      <c r="D12" s="6">
        <v>4</v>
      </c>
      <c r="E12" s="11">
        <v>1260</v>
      </c>
      <c r="F12" s="11">
        <v>1300</v>
      </c>
      <c r="G12" s="11">
        <v>1280</v>
      </c>
      <c r="H12" s="8">
        <v>750</v>
      </c>
      <c r="I12" s="8"/>
      <c r="J12" s="8"/>
      <c r="K12" s="8"/>
      <c r="L12" s="7">
        <f t="shared" si="2"/>
        <v>1280</v>
      </c>
      <c r="M12" s="12">
        <f t="shared" si="3"/>
        <v>20</v>
      </c>
      <c r="N12" s="12">
        <f t="shared" si="4"/>
        <v>1.5625</v>
      </c>
      <c r="O12" s="8">
        <f t="shared" si="5"/>
        <v>5120</v>
      </c>
      <c r="P12" s="8">
        <f t="shared" si="6"/>
        <v>1280</v>
      </c>
      <c r="Q12" s="8">
        <f t="shared" si="7"/>
        <v>5120</v>
      </c>
    </row>
    <row r="13" spans="1:17" ht="60" x14ac:dyDescent="0.25">
      <c r="A13" s="10">
        <v>10</v>
      </c>
      <c r="B13" s="18" t="s">
        <v>28</v>
      </c>
      <c r="C13" s="5" t="s">
        <v>15</v>
      </c>
      <c r="D13" s="6">
        <v>1</v>
      </c>
      <c r="E13" s="11">
        <v>3040</v>
      </c>
      <c r="F13" s="11">
        <v>2900</v>
      </c>
      <c r="G13" s="11">
        <v>2970</v>
      </c>
      <c r="H13" s="8"/>
      <c r="I13" s="8"/>
      <c r="J13" s="8"/>
      <c r="K13" s="8"/>
      <c r="L13" s="7">
        <f t="shared" si="2"/>
        <v>2970</v>
      </c>
      <c r="M13" s="12">
        <f t="shared" si="3"/>
        <v>70</v>
      </c>
      <c r="N13" s="12">
        <f t="shared" si="4"/>
        <v>2.3569023569023568</v>
      </c>
      <c r="O13" s="8">
        <f t="shared" si="5"/>
        <v>2970</v>
      </c>
      <c r="P13" s="8">
        <f t="shared" si="6"/>
        <v>2970</v>
      </c>
      <c r="Q13" s="8">
        <f t="shared" si="7"/>
        <v>2970</v>
      </c>
    </row>
    <row r="14" spans="1:17" ht="60" x14ac:dyDescent="0.25">
      <c r="A14" s="10">
        <v>11</v>
      </c>
      <c r="B14" s="18" t="s">
        <v>29</v>
      </c>
      <c r="C14" s="5" t="s">
        <v>15</v>
      </c>
      <c r="D14" s="6">
        <v>4</v>
      </c>
      <c r="E14" s="11">
        <v>1160</v>
      </c>
      <c r="F14" s="11">
        <v>1250</v>
      </c>
      <c r="G14" s="11">
        <v>1200</v>
      </c>
      <c r="H14" s="8"/>
      <c r="I14" s="8"/>
      <c r="J14" s="8"/>
      <c r="K14" s="8"/>
      <c r="L14" s="7">
        <f t="shared" si="2"/>
        <v>1203.3333333333333</v>
      </c>
      <c r="M14" s="12">
        <f t="shared" si="3"/>
        <v>45.09249752822894</v>
      </c>
      <c r="N14" s="12">
        <f t="shared" si="4"/>
        <v>3.7472989635647318</v>
      </c>
      <c r="O14" s="8">
        <f t="shared" si="5"/>
        <v>4813.333333333333</v>
      </c>
      <c r="P14" s="8">
        <f t="shared" si="6"/>
        <v>1203.33</v>
      </c>
      <c r="Q14" s="8">
        <f t="shared" si="7"/>
        <v>4813.32</v>
      </c>
    </row>
    <row r="15" spans="1:17" ht="60" x14ac:dyDescent="0.25">
      <c r="A15" s="10">
        <v>12</v>
      </c>
      <c r="B15" s="18" t="s">
        <v>30</v>
      </c>
      <c r="C15" s="5" t="s">
        <v>15</v>
      </c>
      <c r="D15" s="6">
        <v>2</v>
      </c>
      <c r="E15" s="11">
        <v>2980</v>
      </c>
      <c r="F15" s="11">
        <v>3300</v>
      </c>
      <c r="G15" s="11">
        <v>3140</v>
      </c>
      <c r="H15" s="8"/>
      <c r="I15" s="8"/>
      <c r="J15" s="8"/>
      <c r="K15" s="8"/>
      <c r="L15" s="7">
        <f t="shared" si="2"/>
        <v>3140</v>
      </c>
      <c r="M15" s="12">
        <f t="shared" si="3"/>
        <v>160</v>
      </c>
      <c r="N15" s="12">
        <f t="shared" si="4"/>
        <v>5.095541401273886</v>
      </c>
      <c r="O15" s="8">
        <f t="shared" si="5"/>
        <v>6280</v>
      </c>
      <c r="P15" s="8">
        <f t="shared" si="6"/>
        <v>3140</v>
      </c>
      <c r="Q15" s="8">
        <f t="shared" si="7"/>
        <v>6280</v>
      </c>
    </row>
    <row r="16" spans="1:17" ht="75" x14ac:dyDescent="0.25">
      <c r="A16" s="19">
        <v>13</v>
      </c>
      <c r="B16" s="18" t="s">
        <v>31</v>
      </c>
      <c r="C16" s="20" t="s">
        <v>15</v>
      </c>
      <c r="D16" s="21">
        <v>4</v>
      </c>
      <c r="E16" s="22">
        <v>1800</v>
      </c>
      <c r="F16" s="22">
        <v>2000</v>
      </c>
      <c r="G16" s="22">
        <v>1900</v>
      </c>
      <c r="H16" s="23"/>
      <c r="I16" s="23"/>
      <c r="J16" s="23"/>
      <c r="K16" s="23"/>
      <c r="L16" s="24">
        <f t="shared" si="2"/>
        <v>1900</v>
      </c>
      <c r="M16" s="25">
        <f t="shared" si="3"/>
        <v>100</v>
      </c>
      <c r="N16" s="25">
        <f t="shared" si="4"/>
        <v>5.2631578947368416</v>
      </c>
      <c r="O16" s="23">
        <f t="shared" si="5"/>
        <v>7600</v>
      </c>
      <c r="P16" s="23">
        <f t="shared" si="6"/>
        <v>1900</v>
      </c>
      <c r="Q16" s="23">
        <f t="shared" si="7"/>
        <v>7600</v>
      </c>
    </row>
    <row r="17" spans="2:21" s="16" customFormat="1" ht="14.25" customHeight="1" x14ac:dyDescent="0.2">
      <c r="B17" s="16" t="s">
        <v>35</v>
      </c>
      <c r="E17" s="27">
        <f>SUM(E4:E16)</f>
        <v>25410</v>
      </c>
      <c r="F17" s="27">
        <f>SUM(F4:F16)</f>
        <v>28650</v>
      </c>
      <c r="G17" s="27">
        <f>SUM(G4:G16)</f>
        <v>25490</v>
      </c>
      <c r="H17" s="28"/>
      <c r="I17" s="28"/>
      <c r="J17" s="28"/>
      <c r="K17" s="28"/>
      <c r="L17" s="27">
        <f>SUM(L4:L16)</f>
        <v>26516.666666666664</v>
      </c>
      <c r="O17" s="27">
        <f>SUM(O4:O16)</f>
        <v>71366.666666666657</v>
      </c>
      <c r="P17" s="27">
        <f>SUM(P4:P16)</f>
        <v>26516.67</v>
      </c>
      <c r="Q17" s="27">
        <f>SUM(Q4:Q16)</f>
        <v>71366.7</v>
      </c>
      <c r="R17" s="26"/>
      <c r="S17" s="26"/>
      <c r="T17" s="26"/>
      <c r="U17" s="26"/>
    </row>
    <row r="18" spans="2:21" ht="6" customHeight="1" x14ac:dyDescent="0.2"/>
    <row r="19" spans="2:21" ht="7.5" customHeight="1" x14ac:dyDescent="0.2"/>
    <row r="20" spans="2:21" ht="26.25" customHeight="1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4" t="e">
        <f>#REF!+'Расчет '!#REF!</f>
        <v>#REF!</v>
      </c>
    </row>
    <row r="21" spans="2:21" ht="6.75" customHeight="1" x14ac:dyDescent="0.2"/>
    <row r="22" spans="2:21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13" t="e">
        <f>#REF!</f>
        <v>#REF!</v>
      </c>
    </row>
  </sheetData>
  <mergeCells count="12">
    <mergeCell ref="B20:L20"/>
    <mergeCell ref="B22:L22"/>
    <mergeCell ref="L2:N2"/>
    <mergeCell ref="O2:Q2"/>
    <mergeCell ref="A1:Q1"/>
    <mergeCell ref="A2:A3"/>
    <mergeCell ref="B2:B3"/>
    <mergeCell ref="C2:C3"/>
    <mergeCell ref="D2:D3"/>
    <mergeCell ref="E2:G2"/>
    <mergeCell ref="H2:J2"/>
    <mergeCell ref="K2:K3"/>
  </mergeCells>
  <pageMargins left="0.78740157480314965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zoomScaleSheetLayoutView="91" workbookViewId="0">
      <selection activeCell="B6" sqref="B6"/>
    </sheetView>
  </sheetViews>
  <sheetFormatPr defaultColWidth="9.140625" defaultRowHeight="12.75" x14ac:dyDescent="0.2"/>
  <cols>
    <col min="1" max="1" width="4" style="1" customWidth="1"/>
    <col min="2" max="2" width="27.85546875" style="1" customWidth="1"/>
    <col min="3" max="4" width="7.28515625" style="1" bestFit="1" customWidth="1"/>
    <col min="5" max="7" width="12.140625" style="1" bestFit="1" customWidth="1"/>
    <col min="8" max="10" width="11.7109375" style="1" hidden="1" customWidth="1"/>
    <col min="11" max="11" width="11.42578125" style="1" hidden="1" customWidth="1"/>
    <col min="12" max="12" width="14" style="1" bestFit="1" customWidth="1"/>
    <col min="13" max="13" width="13.85546875" style="1" customWidth="1"/>
    <col min="14" max="14" width="12.140625" style="1" customWidth="1"/>
    <col min="15" max="15" width="22.85546875" style="1" customWidth="1"/>
    <col min="16" max="16" width="12.140625" style="1" customWidth="1"/>
    <col min="17" max="17" width="14.5703125" style="1" customWidth="1"/>
    <col min="18" max="18" width="9.85546875" style="1" bestFit="1" customWidth="1"/>
    <col min="19" max="19" width="11.28515625" style="1" bestFit="1" customWidth="1"/>
    <col min="20" max="16384" width="9.140625" style="1"/>
  </cols>
  <sheetData>
    <row r="1" spans="1:17" ht="18.75" x14ac:dyDescent="0.2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37.5" customHeight="1" x14ac:dyDescent="0.2">
      <c r="A2" s="52" t="s">
        <v>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9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54" customHeight="1" x14ac:dyDescent="0.2">
      <c r="A4" s="49" t="s">
        <v>0</v>
      </c>
      <c r="B4" s="49" t="s">
        <v>17</v>
      </c>
      <c r="C4" s="49" t="s">
        <v>37</v>
      </c>
      <c r="D4" s="49" t="s">
        <v>2</v>
      </c>
      <c r="E4" s="50" t="s">
        <v>12</v>
      </c>
      <c r="F4" s="50"/>
      <c r="G4" s="50"/>
      <c r="H4" s="50" t="s">
        <v>6</v>
      </c>
      <c r="I4" s="50"/>
      <c r="J4" s="50"/>
      <c r="K4" s="50" t="s">
        <v>8</v>
      </c>
      <c r="L4" s="46" t="s">
        <v>9</v>
      </c>
      <c r="M4" s="46"/>
      <c r="N4" s="46"/>
      <c r="O4" s="47" t="s">
        <v>13</v>
      </c>
      <c r="P4" s="47"/>
      <c r="Q4" s="47"/>
    </row>
    <row r="5" spans="1:17" ht="161.25" customHeight="1" x14ac:dyDescent="0.2">
      <c r="A5" s="49"/>
      <c r="B5" s="49"/>
      <c r="C5" s="49"/>
      <c r="D5" s="49"/>
      <c r="E5" s="44" t="s">
        <v>40</v>
      </c>
      <c r="F5" s="44" t="s">
        <v>41</v>
      </c>
      <c r="G5" s="44" t="s">
        <v>42</v>
      </c>
      <c r="H5" s="15" t="s">
        <v>7</v>
      </c>
      <c r="I5" s="15" t="s">
        <v>7</v>
      </c>
      <c r="J5" s="15" t="s">
        <v>7</v>
      </c>
      <c r="K5" s="50"/>
      <c r="L5" s="15" t="s">
        <v>11</v>
      </c>
      <c r="M5" s="15" t="s">
        <v>3</v>
      </c>
      <c r="N5" s="2" t="s">
        <v>4</v>
      </c>
      <c r="O5" s="4" t="s">
        <v>10</v>
      </c>
      <c r="P5" s="3" t="s">
        <v>5</v>
      </c>
      <c r="Q5" s="3" t="s">
        <v>14</v>
      </c>
    </row>
    <row r="6" spans="1:17" s="31" customFormat="1" ht="42" customHeight="1" x14ac:dyDescent="0.25">
      <c r="A6" s="30">
        <v>1</v>
      </c>
      <c r="B6" s="42" t="s">
        <v>43</v>
      </c>
      <c r="C6" s="10" t="s">
        <v>15</v>
      </c>
      <c r="D6" s="39">
        <v>3</v>
      </c>
      <c r="E6" s="33">
        <v>3800</v>
      </c>
      <c r="F6" s="33">
        <v>3850</v>
      </c>
      <c r="G6" s="33">
        <v>3900</v>
      </c>
      <c r="H6" s="33"/>
      <c r="I6" s="33"/>
      <c r="J6" s="33"/>
      <c r="K6" s="33"/>
      <c r="L6" s="33">
        <f t="shared" ref="L6" si="0">ROUND(AVERAGE(E6:G6),2)</f>
        <v>3850</v>
      </c>
      <c r="M6" s="33">
        <f t="shared" ref="M6" si="1">SQRT(((SUM((POWER(E6-L6,2)),(POWER(F6-L6,2)),(POWER(G6-L6,2)))/(COLUMNS(E6:G6)-1))))</f>
        <v>50</v>
      </c>
      <c r="N6" s="32">
        <f t="shared" ref="N6" si="2">M6/L6*100</f>
        <v>1.2987012987012987</v>
      </c>
      <c r="O6" s="33">
        <f>L6*D6</f>
        <v>11550</v>
      </c>
      <c r="P6" s="33">
        <f t="shared" ref="P6" si="3">ROUND(O6/D6,2)</f>
        <v>3850</v>
      </c>
      <c r="Q6" s="37">
        <f t="shared" ref="Q6" si="4">D6*P6</f>
        <v>11550</v>
      </c>
    </row>
    <row r="7" spans="1:17" ht="27" customHeight="1" x14ac:dyDescent="0.2">
      <c r="A7" s="16"/>
      <c r="B7" s="35" t="s">
        <v>35</v>
      </c>
      <c r="C7" s="36" t="s">
        <v>36</v>
      </c>
      <c r="D7" s="43">
        <v>3</v>
      </c>
      <c r="E7" s="40">
        <f>D6*E6</f>
        <v>11400</v>
      </c>
      <c r="F7" s="40">
        <f>D6*F6</f>
        <v>11550</v>
      </c>
      <c r="G7" s="40">
        <f>D6*G6</f>
        <v>11700</v>
      </c>
      <c r="H7" s="33">
        <f>SUM(H6:H6)</f>
        <v>0</v>
      </c>
      <c r="I7" s="33">
        <f>SUM(I6:I6)</f>
        <v>0</v>
      </c>
      <c r="J7" s="33">
        <f>SUM(J6:J6)</f>
        <v>0</v>
      </c>
      <c r="K7" s="33">
        <f>SUM(K6:K6)</f>
        <v>0</v>
      </c>
      <c r="L7" s="36" t="s">
        <v>36</v>
      </c>
      <c r="M7" s="36" t="s">
        <v>36</v>
      </c>
      <c r="N7" s="36" t="s">
        <v>36</v>
      </c>
      <c r="O7" s="34">
        <f>SUM(O6:O6)</f>
        <v>11550</v>
      </c>
      <c r="P7" s="36">
        <f t="shared" ref="P7" si="5">ROUND(O7/D7,2)</f>
        <v>3850</v>
      </c>
      <c r="Q7" s="38">
        <f t="shared" ref="Q7" si="6">D7*P7</f>
        <v>11550</v>
      </c>
    </row>
    <row r="9" spans="1:17" ht="15.75" x14ac:dyDescent="0.25">
      <c r="A9" s="51" t="s">
        <v>38</v>
      </c>
      <c r="B9" s="51"/>
      <c r="C9" s="51"/>
      <c r="D9" s="51"/>
      <c r="E9" s="51"/>
      <c r="F9" s="51"/>
      <c r="G9" s="51"/>
      <c r="L9" s="41">
        <f>Q7</f>
        <v>11550</v>
      </c>
    </row>
    <row r="10" spans="1:17" ht="3.75" customHeight="1" x14ac:dyDescent="0.2"/>
    <row r="11" spans="1:17" ht="12.75" hidden="1" customHeight="1" x14ac:dyDescent="0.2"/>
    <row r="12" spans="1:17" ht="15.75" hidden="1" x14ac:dyDescent="0.2">
      <c r="E12" s="29"/>
      <c r="F12" s="26"/>
      <c r="G12" s="29"/>
      <c r="H12" s="26"/>
      <c r="I12" s="26"/>
      <c r="J12" s="26"/>
      <c r="K12" s="26"/>
      <c r="L12" s="26"/>
      <c r="M12" s="26"/>
      <c r="N12" s="26"/>
      <c r="O12" s="29"/>
    </row>
    <row r="13" spans="1:17" ht="15.75" hidden="1" x14ac:dyDescent="0.2">
      <c r="E13" s="29"/>
      <c r="F13" s="26"/>
      <c r="G13" s="29"/>
      <c r="H13" s="26"/>
      <c r="I13" s="26"/>
      <c r="J13" s="26"/>
      <c r="K13" s="26"/>
      <c r="L13" s="26"/>
      <c r="M13" s="26"/>
      <c r="N13" s="26"/>
      <c r="O13" s="29"/>
    </row>
    <row r="14" spans="1:17" ht="15.75" hidden="1" x14ac:dyDescent="0.2">
      <c r="E14" s="29"/>
      <c r="F14" s="26"/>
      <c r="G14" s="29"/>
      <c r="H14" s="26"/>
      <c r="I14" s="26"/>
      <c r="J14" s="26"/>
      <c r="K14" s="26"/>
      <c r="L14" s="26"/>
      <c r="M14" s="26"/>
      <c r="N14" s="26"/>
      <c r="O14" s="29"/>
    </row>
    <row r="15" spans="1:17" ht="15.75" x14ac:dyDescent="0.2">
      <c r="E15" s="29"/>
      <c r="F15" s="26"/>
      <c r="G15" s="29"/>
      <c r="H15" s="26"/>
      <c r="I15" s="26"/>
      <c r="J15" s="26"/>
      <c r="K15" s="26"/>
      <c r="L15" s="26"/>
      <c r="M15" s="26"/>
      <c r="N15" s="26"/>
      <c r="O15" s="29"/>
    </row>
    <row r="16" spans="1:17" ht="15.75" x14ac:dyDescent="0.2">
      <c r="E16" s="29"/>
      <c r="F16" s="26"/>
      <c r="G16" s="29"/>
      <c r="H16" s="26"/>
      <c r="I16" s="26"/>
      <c r="J16" s="26"/>
      <c r="K16" s="26"/>
      <c r="L16" s="26"/>
      <c r="M16" s="26"/>
      <c r="N16" s="26"/>
      <c r="O16" s="29"/>
    </row>
    <row r="17" spans="5:15" ht="15.75" x14ac:dyDescent="0.2">
      <c r="E17" s="29"/>
      <c r="F17" s="26"/>
      <c r="G17" s="29"/>
      <c r="H17" s="26"/>
      <c r="I17" s="26"/>
      <c r="J17" s="26"/>
      <c r="K17" s="26"/>
      <c r="L17" s="26"/>
      <c r="M17" s="26"/>
      <c r="N17" s="26"/>
      <c r="O17" s="29"/>
    </row>
    <row r="18" spans="5:15" ht="15.75" x14ac:dyDescent="0.2">
      <c r="E18" s="29"/>
      <c r="F18" s="26"/>
      <c r="G18" s="29"/>
      <c r="H18" s="26"/>
      <c r="I18" s="26"/>
      <c r="J18" s="26"/>
      <c r="K18" s="26"/>
      <c r="L18" s="26"/>
      <c r="M18" s="26"/>
      <c r="N18" s="26"/>
      <c r="O18" s="29"/>
    </row>
    <row r="19" spans="5:15" ht="15.75" x14ac:dyDescent="0.2">
      <c r="E19" s="29"/>
      <c r="F19" s="26"/>
      <c r="G19" s="29"/>
      <c r="H19" s="26"/>
      <c r="I19" s="26"/>
      <c r="J19" s="26"/>
      <c r="K19" s="26"/>
      <c r="L19" s="26"/>
      <c r="M19" s="26"/>
      <c r="N19" s="26"/>
      <c r="O19" s="29"/>
    </row>
    <row r="20" spans="5:15" ht="15.75" x14ac:dyDescent="0.2">
      <c r="E20" s="29"/>
      <c r="F20" s="26"/>
      <c r="G20" s="29"/>
      <c r="H20" s="26"/>
      <c r="I20" s="26"/>
      <c r="J20" s="26"/>
      <c r="K20" s="26"/>
      <c r="L20" s="26"/>
      <c r="M20" s="26"/>
      <c r="N20" s="26"/>
      <c r="O20" s="29"/>
    </row>
    <row r="21" spans="5:15" ht="15.75" x14ac:dyDescent="0.2">
      <c r="E21" s="29"/>
      <c r="F21" s="26"/>
      <c r="G21" s="29"/>
      <c r="H21" s="26"/>
      <c r="I21" s="26"/>
      <c r="J21" s="26"/>
      <c r="K21" s="26"/>
      <c r="L21" s="26"/>
      <c r="M21" s="26"/>
      <c r="N21" s="26"/>
      <c r="O21" s="29"/>
    </row>
    <row r="22" spans="5:15" ht="15.75" x14ac:dyDescent="0.2">
      <c r="E22" s="29"/>
      <c r="F22" s="26"/>
      <c r="G22" s="29"/>
      <c r="H22" s="26"/>
      <c r="I22" s="26"/>
      <c r="J22" s="26"/>
      <c r="K22" s="26"/>
      <c r="L22" s="26"/>
      <c r="M22" s="26"/>
      <c r="N22" s="26"/>
      <c r="O22" s="29"/>
    </row>
    <row r="23" spans="5:15" ht="15.75" x14ac:dyDescent="0.2">
      <c r="E23" s="29"/>
      <c r="F23" s="26"/>
      <c r="G23" s="29"/>
      <c r="H23" s="26"/>
      <c r="I23" s="26"/>
      <c r="J23" s="26"/>
      <c r="K23" s="26"/>
      <c r="L23" s="26"/>
      <c r="M23" s="26"/>
      <c r="N23" s="26"/>
      <c r="O23" s="29"/>
    </row>
    <row r="24" spans="5:15" ht="15.75" x14ac:dyDescent="0.2">
      <c r="E24" s="29"/>
      <c r="F24" s="26"/>
      <c r="G24" s="29"/>
      <c r="H24" s="26"/>
      <c r="I24" s="26"/>
      <c r="J24" s="26"/>
      <c r="K24" s="26"/>
      <c r="L24" s="26"/>
      <c r="M24" s="26"/>
      <c r="N24" s="26"/>
      <c r="O24" s="29"/>
    </row>
    <row r="25" spans="5:15" x14ac:dyDescent="0.2"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5:15" x14ac:dyDescent="0.2"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5:15" x14ac:dyDescent="0.2"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</sheetData>
  <mergeCells count="13">
    <mergeCell ref="A9:G9"/>
    <mergeCell ref="A1:Q1"/>
    <mergeCell ref="A2:Q2"/>
    <mergeCell ref="A3:Q3"/>
    <mergeCell ref="A4:A5"/>
    <mergeCell ref="B4:B5"/>
    <mergeCell ref="C4:C5"/>
    <mergeCell ref="D4:D5"/>
    <mergeCell ref="E4:G4"/>
    <mergeCell ref="H4:J4"/>
    <mergeCell ref="K4:K5"/>
    <mergeCell ref="L4:N4"/>
    <mergeCell ref="O4:Q4"/>
  </mergeCells>
  <pageMargins left="0.78740157480314965" right="0.39370078740157483" top="0.78740157480314965" bottom="0.78740157480314965" header="0.31496062992125984" footer="0.31496062992125984"/>
  <pageSetup paperSize="9" scale="71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ЗАПЧАСТИ</vt:lpstr>
      <vt:lpstr>Расчет </vt:lpstr>
      <vt:lpstr>Лист1</vt:lpstr>
      <vt:lpstr>'Расчет ЗАПЧАСТИ'!Область_печати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Шадрина Татьяна Иосифовна</cp:lastModifiedBy>
  <cp:lastPrinted>2019-02-13T12:23:09Z</cp:lastPrinted>
  <dcterms:created xsi:type="dcterms:W3CDTF">2014-01-15T18:15:09Z</dcterms:created>
  <dcterms:modified xsi:type="dcterms:W3CDTF">2026-05-19T05:31:32Z</dcterms:modified>
</cp:coreProperties>
</file>