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0720" windowHeight="13512"/>
  </bookViews>
  <sheets>
    <sheet name="Обоснование НМЦ" sheetId="5" r:id="rId1"/>
    <sheet name=" " sheetId="3" r:id="rId2"/>
  </sheets>
  <definedNames>
    <definedName name="_xlnm._FilterDatabase" localSheetId="0" hidden="1">'Обоснование НМЦ'!$A$9:$M$25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5" l="1"/>
  <c r="J11" i="5" s="1"/>
  <c r="I12" i="5"/>
  <c r="J12" i="5" s="1"/>
  <c r="I13" i="5"/>
  <c r="J13" i="5" s="1"/>
  <c r="I14" i="5"/>
  <c r="J14" i="5" s="1"/>
  <c r="I15" i="5"/>
  <c r="J15" i="5" s="1"/>
  <c r="I16" i="5"/>
  <c r="J16" i="5" s="1"/>
  <c r="I17" i="5"/>
  <c r="J17" i="5" s="1"/>
  <c r="I18" i="5"/>
  <c r="J18" i="5" s="1"/>
  <c r="I19" i="5"/>
  <c r="J19" i="5" s="1"/>
  <c r="I20" i="5"/>
  <c r="J20" i="5" s="1"/>
  <c r="I21" i="5"/>
  <c r="J21" i="5" s="1"/>
  <c r="I10" i="5" l="1"/>
  <c r="J10" i="5" s="1"/>
  <c r="J22" i="5" s="1"/>
  <c r="D11" i="3" l="1"/>
  <c r="C11" i="3"/>
  <c r="B11" i="3"/>
  <c r="B12" i="3"/>
  <c r="B13" i="3"/>
  <c r="B14" i="3"/>
  <c r="C12" i="3"/>
  <c r="C13" i="3"/>
  <c r="D12" i="3"/>
  <c r="D13" i="3"/>
  <c r="D42" i="3" l="1"/>
  <c r="C42" i="3"/>
  <c r="B42" i="3"/>
  <c r="D41" i="3"/>
  <c r="C41" i="3"/>
  <c r="B41" i="3"/>
  <c r="D40" i="3"/>
  <c r="C40" i="3"/>
  <c r="B40" i="3"/>
  <c r="D39" i="3"/>
  <c r="C39" i="3"/>
  <c r="B39" i="3"/>
  <c r="D38" i="3"/>
  <c r="C38" i="3"/>
  <c r="B38" i="3"/>
  <c r="D37" i="3"/>
  <c r="C37" i="3"/>
  <c r="B37" i="3"/>
  <c r="D36" i="3"/>
  <c r="C36" i="3"/>
  <c r="B36" i="3"/>
  <c r="D35" i="3"/>
  <c r="C35" i="3"/>
  <c r="B35" i="3"/>
  <c r="D34" i="3"/>
  <c r="C34" i="3"/>
  <c r="B34" i="3"/>
  <c r="D33" i="3"/>
  <c r="C33" i="3"/>
  <c r="B33" i="3"/>
  <c r="D32" i="3"/>
  <c r="C32" i="3"/>
  <c r="B32" i="3"/>
  <c r="D31" i="3"/>
  <c r="C31" i="3"/>
  <c r="B31" i="3"/>
  <c r="D30" i="3"/>
  <c r="C30" i="3"/>
  <c r="B30" i="3"/>
  <c r="D29" i="3"/>
  <c r="C29" i="3"/>
  <c r="B29" i="3"/>
  <c r="D28" i="3"/>
  <c r="C28" i="3"/>
  <c r="B28" i="3"/>
  <c r="D27" i="3"/>
  <c r="C27" i="3"/>
  <c r="B27" i="3"/>
  <c r="D26" i="3"/>
  <c r="C26" i="3"/>
  <c r="B26" i="3"/>
  <c r="D25" i="3"/>
  <c r="C25" i="3"/>
  <c r="B25" i="3"/>
  <c r="D24" i="3"/>
  <c r="C24" i="3"/>
  <c r="B24" i="3"/>
  <c r="D23" i="3"/>
  <c r="C23" i="3"/>
  <c r="B23" i="3"/>
  <c r="D22" i="3"/>
  <c r="C22" i="3"/>
  <c r="B22" i="3"/>
  <c r="D21" i="3"/>
  <c r="C21" i="3"/>
  <c r="B21" i="3"/>
  <c r="D20" i="3"/>
  <c r="C20" i="3"/>
  <c r="B20" i="3"/>
  <c r="D19" i="3"/>
  <c r="C19" i="3"/>
  <c r="B19" i="3"/>
  <c r="D18" i="3"/>
  <c r="C18" i="3"/>
  <c r="B18" i="3"/>
  <c r="D17" i="3"/>
  <c r="C17" i="3"/>
  <c r="B17" i="3"/>
  <c r="D16" i="3"/>
  <c r="C16" i="3"/>
  <c r="B16" i="3"/>
  <c r="D15" i="3"/>
  <c r="C15" i="3"/>
  <c r="B15" i="3"/>
  <c r="D14" i="3"/>
  <c r="C14" i="3"/>
  <c r="E14" i="3"/>
  <c r="E12" i="3"/>
  <c r="E16" i="3" l="1"/>
  <c r="E20" i="3"/>
  <c r="E24" i="3"/>
  <c r="E28" i="3"/>
  <c r="E32" i="3"/>
  <c r="E36" i="3"/>
  <c r="E40" i="3"/>
  <c r="E15" i="3"/>
  <c r="E19" i="3"/>
  <c r="E23" i="3"/>
  <c r="E27" i="3"/>
  <c r="E31" i="3"/>
  <c r="E35" i="3"/>
  <c r="E39" i="3"/>
  <c r="E18" i="3"/>
  <c r="E22" i="3"/>
  <c r="E26" i="3"/>
  <c r="E30" i="3"/>
  <c r="E34" i="3"/>
  <c r="E38" i="3"/>
  <c r="E42" i="3"/>
  <c r="E17" i="3"/>
  <c r="E21" i="3"/>
  <c r="E25" i="3"/>
  <c r="E29" i="3"/>
  <c r="E33" i="3"/>
  <c r="E37" i="3"/>
  <c r="E41" i="3"/>
  <c r="E13" i="3"/>
  <c r="E11" i="3"/>
  <c r="D59" i="3" l="1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1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1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10" i="3"/>
  <c r="E49" i="3" l="1"/>
  <c r="E57" i="3"/>
  <c r="E46" i="3"/>
  <c r="E54" i="3"/>
  <c r="E50" i="3"/>
  <c r="E58" i="3"/>
  <c r="E44" i="3"/>
  <c r="E52" i="3"/>
  <c r="E43" i="3"/>
  <c r="E51" i="3"/>
  <c r="E59" i="3"/>
  <c r="E47" i="3"/>
  <c r="E55" i="3"/>
  <c r="E48" i="3"/>
  <c r="E56" i="3"/>
  <c r="E45" i="3"/>
  <c r="E53" i="3"/>
  <c r="E10" i="3"/>
  <c r="A1" i="3" l="1"/>
  <c r="E1" i="3" l="1"/>
  <c r="B1" i="3"/>
  <c r="B3" i="3" s="1"/>
  <c r="A2" i="3"/>
  <c r="A3" i="3" s="1"/>
  <c r="A4" i="3" s="1"/>
  <c r="A22" i="5" l="1"/>
  <c r="B4" i="3"/>
  <c r="B5" i="3" s="1"/>
</calcChain>
</file>

<file path=xl/sharedStrings.xml><?xml version="1.0" encoding="utf-8"?>
<sst xmlns="http://schemas.openxmlformats.org/spreadsheetml/2006/main" count="63" uniqueCount="50">
  <si>
    <t>Обоснование: обоснование начальной (максимальной) цены контракта выполнено с учетом принципа эффективности использования бюджетных средств, определенного статьей 34 Бюджетного кодекса Российской Федерации.</t>
  </si>
  <si>
    <r>
      <rPr>
        <b/>
        <sz val="10"/>
        <color indexed="8"/>
        <rFont val="Times New Roman"/>
        <family val="1"/>
        <charset val="204"/>
      </rPr>
      <t xml:space="preserve">Расчет НМЦК: </t>
    </r>
    <r>
      <rPr>
        <sz val="10"/>
        <color indexed="8"/>
        <rFont val="Times New Roman"/>
        <family val="1"/>
        <charset val="204"/>
      </rPr>
      <t>Данные о полученной ценовой информации и результаты расчета начальной (максимальной) цены контракта приведены в таблице:</t>
    </r>
  </si>
  <si>
    <t>№ п/п</t>
  </si>
  <si>
    <t>Наименование товара</t>
  </si>
  <si>
    <t>Ед. изм.</t>
  </si>
  <si>
    <t>Цена единицы товара, указанная в источнике, руб.</t>
  </si>
  <si>
    <t>КП 1</t>
  </si>
  <si>
    <t>КП 2</t>
  </si>
  <si>
    <t>КП 3</t>
  </si>
  <si>
    <t>№</t>
  </si>
  <si>
    <t>Наименьшая цена</t>
  </si>
  <si>
    <t>В соответствии со ст. 34 Бюджетного кодекса Российской Федерации от 31.07.1998 №145-ФЗ 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(результативности). Исходя из вышеизложенного, значение начальной (максимальной) цены устанавливается на основании минимального ценового предложения.</t>
  </si>
  <si>
    <t xml:space="preserve">Источники ценовой информации № 1 </t>
  </si>
  <si>
    <t xml:space="preserve">Источники ценовой информации № 2 </t>
  </si>
  <si>
    <t>Работник контрактной службы:</t>
  </si>
  <si>
    <t>(должность)</t>
  </si>
  <si>
    <t>(Ф.И.О. исполнителя)</t>
  </si>
  <si>
    <t>8 (3852) 297510_______________</t>
  </si>
  <si>
    <t>(контактный телефон)</t>
  </si>
  <si>
    <t xml:space="preserve"> (подпись/расшифровка подписи)</t>
  </si>
  <si>
    <t>Специалист по закупкам</t>
  </si>
  <si>
    <t xml:space="preserve">Обоснование начальной (максимальной) цены контракта </t>
  </si>
  <si>
    <r>
      <t xml:space="preserve">Используемый метод определения НМЦК с обоснованием:
- </t>
    </r>
    <r>
      <rPr>
        <sz val="10"/>
        <rFont val="Times New Roman"/>
        <family val="1"/>
        <charset val="204"/>
      </rPr>
      <t>метод сопоставимых рыночных цен (анализа рынка) в соответствии с частями 2 - 6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  </r>
    <r>
      <rPr>
        <b/>
        <sz val="10"/>
        <rFont val="Times New Roman"/>
        <family val="1"/>
        <charset val="204"/>
      </rPr>
      <t/>
    </r>
  </si>
  <si>
    <r>
      <t xml:space="preserve">* В целях определения однородности совокупности значений выявленных цен, используемых в расчетах, заказчиком определен коэффициент вариации по следующей формуле:
где:
</t>
    </r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коэффициент вариации;
                                               - среднее квадратичное отклонение;
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цена единицы товара, работы, услуги, указанная в источнике с номером i;
</t>
    </r>
    <r>
      <rPr>
        <i/>
        <sz val="10"/>
        <color indexed="8"/>
        <rFont val="Times New Roman"/>
        <family val="1"/>
        <charset val="204"/>
      </rPr>
      <t>&lt;ц&gt;</t>
    </r>
    <r>
      <rPr>
        <sz val="10"/>
        <color indexed="8"/>
        <rFont val="Times New Roman"/>
        <family val="1"/>
        <charset val="204"/>
      </rPr>
      <t xml:space="preserve"> - средняя арифметическая величина цены единицы товара, работы, услуги;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расчете.
Коэффициент вариации не превышает 33 %, совокупность значений выявленных цен, используемых в расчетах НМЦК, является однородной.</t>
    </r>
  </si>
  <si>
    <t>количество (объем) закупаемого товара</t>
  </si>
  <si>
    <t>НМЦК руб.</t>
  </si>
  <si>
    <t>Минимальная цена для расчета НМЦ за ед. измерения, руб.</t>
  </si>
  <si>
    <r>
      <t xml:space="preserve">Основные характеристики объекта закупки: </t>
    </r>
    <r>
      <rPr>
        <sz val="10"/>
        <color indexed="8"/>
        <rFont val="Times New Roman"/>
        <family val="1"/>
        <charset val="204"/>
      </rPr>
      <t>в соответствии с прикрепленными файлами.</t>
    </r>
  </si>
  <si>
    <t>"__"_____ 2026 г.</t>
  </si>
  <si>
    <t xml:space="preserve">Источники ценовой информации № 3 </t>
  </si>
  <si>
    <r>
      <t>V</t>
    </r>
    <r>
      <rPr>
        <b/>
        <sz val="10"/>
        <color indexed="8"/>
        <rFont val="Times New Roman"/>
        <family val="1"/>
        <charset val="204"/>
      </rPr>
      <t xml:space="preserve"> - коэффициент вариации цен, %*</t>
    </r>
  </si>
  <si>
    <t>Динер Евгений Александрович</t>
  </si>
  <si>
    <t>________________/ Е.А. Динер /</t>
  </si>
  <si>
    <t>Штука</t>
  </si>
  <si>
    <t>КП № 289/26 от 15.07.2026 г.</t>
  </si>
  <si>
    <t>Оказание услуг по рассылке СМС-сообщений абонентам сети подвижной радиотелефонной связи</t>
  </si>
  <si>
    <t>Индивидуальная подпись Мегафон</t>
  </si>
  <si>
    <t>Индивидуальная подпись МТС</t>
  </si>
  <si>
    <t>Исходящее SMS на сеть Билайн</t>
  </si>
  <si>
    <t>Исходящее SMS на сеть МТС</t>
  </si>
  <si>
    <t>Исходящее SMS на сеть Мегафон</t>
  </si>
  <si>
    <t>Исходящее SMS на сеть Т2</t>
  </si>
  <si>
    <t>Исходящее SMS на сеть Ростелеком</t>
  </si>
  <si>
    <t>Исходящее SMS на сеть Yota</t>
  </si>
  <si>
    <t>Исходящее SMS на сеть Мотив</t>
  </si>
  <si>
    <t>Исходящее SMS на сеть К-Телеком</t>
  </si>
  <si>
    <t>Исходящее SMS на сеть КТК-Телеком</t>
  </si>
  <si>
    <t>Исходящее SMS на сеть других операторов РФ</t>
  </si>
  <si>
    <t>КП № 119 от 16.07.2026 г.</t>
  </si>
  <si>
    <t>КП № б/н от 20.07.2026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</si>
</sst>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i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0">
    <xf numFmtId="0" fontId="0" fillId="0" borderId="0" xfId="0"/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2" fillId="0" borderId="0" xfId="0" applyFont="1" applyFill="1"/>
    <xf numFmtId="0" fontId="1" fillId="0" borderId="0" xfId="0" applyFont="1" applyBorder="1" applyAlignment="1"/>
    <xf numFmtId="0" fontId="2" fillId="0" borderId="0" xfId="0" applyFont="1" applyBorder="1" applyAlignment="1"/>
    <xf numFmtId="1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0" fontId="8" fillId="0" borderId="0" xfId="0" applyFont="1" applyFill="1" applyBorder="1" applyAlignme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4" fontId="2" fillId="0" borderId="1" xfId="0" applyNumberFormat="1" applyFont="1" applyFill="1" applyBorder="1" applyAlignment="1">
      <alignment horizontal="center" vertical="top" wrapText="1"/>
    </xf>
    <xf numFmtId="43" fontId="2" fillId="0" borderId="1" xfId="1" applyFont="1" applyFill="1" applyBorder="1" applyAlignment="1">
      <alignment horizontal="center" vertical="top" wrapText="1"/>
    </xf>
    <xf numFmtId="4" fontId="9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4" fontId="1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vertical="center" wrapText="1"/>
    </xf>
    <xf numFmtId="2" fontId="12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24</xdr:row>
      <xdr:rowOff>1030829</xdr:rowOff>
    </xdr:from>
    <xdr:to>
      <xdr:col>1</xdr:col>
      <xdr:colOff>1053465</xdr:colOff>
      <xdr:row>24</xdr:row>
      <xdr:rowOff>1507079</xdr:rowOff>
    </xdr:to>
    <xdr:pic>
      <xdr:nvPicPr>
        <xdr:cNvPr id="2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6570569"/>
          <a:ext cx="1350645" cy="476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47625</xdr:colOff>
      <xdr:row>24</xdr:row>
      <xdr:rowOff>314325</xdr:rowOff>
    </xdr:from>
    <xdr:to>
      <xdr:col>1</xdr:col>
      <xdr:colOff>628650</xdr:colOff>
      <xdr:row>24</xdr:row>
      <xdr:rowOff>695325</xdr:rowOff>
    </xdr:to>
    <xdr:pic>
      <xdr:nvPicPr>
        <xdr:cNvPr id="3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457825"/>
          <a:ext cx="8858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tabSelected="1" zoomScaleNormal="100" workbookViewId="0">
      <selection sqref="A1:J1"/>
    </sheetView>
  </sheetViews>
  <sheetFormatPr defaultRowHeight="13.2" x14ac:dyDescent="0.25"/>
  <cols>
    <col min="1" max="1" width="4.5546875" style="7" customWidth="1"/>
    <col min="2" max="2" width="35.6640625" style="7" customWidth="1"/>
    <col min="3" max="3" width="9.88671875" style="9" customWidth="1"/>
    <col min="4" max="4" width="11.5546875" style="9" customWidth="1"/>
    <col min="5" max="7" width="16.6640625" style="7" customWidth="1"/>
    <col min="8" max="8" width="7.5546875" style="7" customWidth="1"/>
    <col min="9" max="9" width="13.6640625" style="7" customWidth="1"/>
    <col min="10" max="10" width="14.33203125" style="7" customWidth="1"/>
    <col min="11" max="245" width="9.109375" style="7"/>
    <col min="246" max="246" width="4.5546875" style="7" customWidth="1"/>
    <col min="247" max="247" width="46.88671875" style="7" customWidth="1"/>
    <col min="248" max="248" width="9.88671875" style="7" customWidth="1"/>
    <col min="249" max="249" width="11.5546875" style="7" customWidth="1"/>
    <col min="250" max="255" width="10.109375" style="7" customWidth="1"/>
    <col min="256" max="256" width="7.5546875" style="7" customWidth="1"/>
    <col min="257" max="257" width="14.5546875" style="7" customWidth="1"/>
    <col min="258" max="258" width="7.88671875" style="7" customWidth="1"/>
    <col min="259" max="259" width="11.5546875" style="7" customWidth="1"/>
    <col min="260" max="260" width="10.6640625" style="7" customWidth="1"/>
    <col min="261" max="261" width="9.109375" style="7"/>
    <col min="262" max="262" width="13.109375" style="7" customWidth="1"/>
    <col min="263" max="501" width="9.109375" style="7"/>
    <col min="502" max="502" width="4.5546875" style="7" customWidth="1"/>
    <col min="503" max="503" width="46.88671875" style="7" customWidth="1"/>
    <col min="504" max="504" width="9.88671875" style="7" customWidth="1"/>
    <col min="505" max="505" width="11.5546875" style="7" customWidth="1"/>
    <col min="506" max="511" width="10.109375" style="7" customWidth="1"/>
    <col min="512" max="512" width="7.5546875" style="7" customWidth="1"/>
    <col min="513" max="513" width="14.5546875" style="7" customWidth="1"/>
    <col min="514" max="514" width="7.88671875" style="7" customWidth="1"/>
    <col min="515" max="515" width="11.5546875" style="7" customWidth="1"/>
    <col min="516" max="516" width="10.6640625" style="7" customWidth="1"/>
    <col min="517" max="517" width="9.109375" style="7"/>
    <col min="518" max="518" width="13.109375" style="7" customWidth="1"/>
    <col min="519" max="757" width="9.109375" style="7"/>
    <col min="758" max="758" width="4.5546875" style="7" customWidth="1"/>
    <col min="759" max="759" width="46.88671875" style="7" customWidth="1"/>
    <col min="760" max="760" width="9.88671875" style="7" customWidth="1"/>
    <col min="761" max="761" width="11.5546875" style="7" customWidth="1"/>
    <col min="762" max="767" width="10.109375" style="7" customWidth="1"/>
    <col min="768" max="768" width="7.5546875" style="7" customWidth="1"/>
    <col min="769" max="769" width="14.5546875" style="7" customWidth="1"/>
    <col min="770" max="770" width="7.88671875" style="7" customWidth="1"/>
    <col min="771" max="771" width="11.5546875" style="7" customWidth="1"/>
    <col min="772" max="772" width="10.6640625" style="7" customWidth="1"/>
    <col min="773" max="773" width="9.109375" style="7"/>
    <col min="774" max="774" width="13.109375" style="7" customWidth="1"/>
    <col min="775" max="1013" width="9.109375" style="7"/>
    <col min="1014" max="1014" width="4.5546875" style="7" customWidth="1"/>
    <col min="1015" max="1015" width="46.88671875" style="7" customWidth="1"/>
    <col min="1016" max="1016" width="9.88671875" style="7" customWidth="1"/>
    <col min="1017" max="1017" width="11.5546875" style="7" customWidth="1"/>
    <col min="1018" max="1023" width="10.109375" style="7" customWidth="1"/>
    <col min="1024" max="1024" width="7.5546875" style="7" customWidth="1"/>
    <col min="1025" max="1025" width="14.5546875" style="7" customWidth="1"/>
    <col min="1026" max="1026" width="7.88671875" style="7" customWidth="1"/>
    <col min="1027" max="1027" width="11.5546875" style="7" customWidth="1"/>
    <col min="1028" max="1028" width="10.6640625" style="7" customWidth="1"/>
    <col min="1029" max="1029" width="9.109375" style="7"/>
    <col min="1030" max="1030" width="13.109375" style="7" customWidth="1"/>
    <col min="1031" max="1269" width="9.109375" style="7"/>
    <col min="1270" max="1270" width="4.5546875" style="7" customWidth="1"/>
    <col min="1271" max="1271" width="46.88671875" style="7" customWidth="1"/>
    <col min="1272" max="1272" width="9.88671875" style="7" customWidth="1"/>
    <col min="1273" max="1273" width="11.5546875" style="7" customWidth="1"/>
    <col min="1274" max="1279" width="10.109375" style="7" customWidth="1"/>
    <col min="1280" max="1280" width="7.5546875" style="7" customWidth="1"/>
    <col min="1281" max="1281" width="14.5546875" style="7" customWidth="1"/>
    <col min="1282" max="1282" width="7.88671875" style="7" customWidth="1"/>
    <col min="1283" max="1283" width="11.5546875" style="7" customWidth="1"/>
    <col min="1284" max="1284" width="10.6640625" style="7" customWidth="1"/>
    <col min="1285" max="1285" width="9.109375" style="7"/>
    <col min="1286" max="1286" width="13.109375" style="7" customWidth="1"/>
    <col min="1287" max="1525" width="9.109375" style="7"/>
    <col min="1526" max="1526" width="4.5546875" style="7" customWidth="1"/>
    <col min="1527" max="1527" width="46.88671875" style="7" customWidth="1"/>
    <col min="1528" max="1528" width="9.88671875" style="7" customWidth="1"/>
    <col min="1529" max="1529" width="11.5546875" style="7" customWidth="1"/>
    <col min="1530" max="1535" width="10.109375" style="7" customWidth="1"/>
    <col min="1536" max="1536" width="7.5546875" style="7" customWidth="1"/>
    <col min="1537" max="1537" width="14.5546875" style="7" customWidth="1"/>
    <col min="1538" max="1538" width="7.88671875" style="7" customWidth="1"/>
    <col min="1539" max="1539" width="11.5546875" style="7" customWidth="1"/>
    <col min="1540" max="1540" width="10.6640625" style="7" customWidth="1"/>
    <col min="1541" max="1541" width="9.109375" style="7"/>
    <col min="1542" max="1542" width="13.109375" style="7" customWidth="1"/>
    <col min="1543" max="1781" width="9.109375" style="7"/>
    <col min="1782" max="1782" width="4.5546875" style="7" customWidth="1"/>
    <col min="1783" max="1783" width="46.88671875" style="7" customWidth="1"/>
    <col min="1784" max="1784" width="9.88671875" style="7" customWidth="1"/>
    <col min="1785" max="1785" width="11.5546875" style="7" customWidth="1"/>
    <col min="1786" max="1791" width="10.109375" style="7" customWidth="1"/>
    <col min="1792" max="1792" width="7.5546875" style="7" customWidth="1"/>
    <col min="1793" max="1793" width="14.5546875" style="7" customWidth="1"/>
    <col min="1794" max="1794" width="7.88671875" style="7" customWidth="1"/>
    <col min="1795" max="1795" width="11.5546875" style="7" customWidth="1"/>
    <col min="1796" max="1796" width="10.6640625" style="7" customWidth="1"/>
    <col min="1797" max="1797" width="9.109375" style="7"/>
    <col min="1798" max="1798" width="13.109375" style="7" customWidth="1"/>
    <col min="1799" max="2037" width="9.109375" style="7"/>
    <col min="2038" max="2038" width="4.5546875" style="7" customWidth="1"/>
    <col min="2039" max="2039" width="46.88671875" style="7" customWidth="1"/>
    <col min="2040" max="2040" width="9.88671875" style="7" customWidth="1"/>
    <col min="2041" max="2041" width="11.5546875" style="7" customWidth="1"/>
    <col min="2042" max="2047" width="10.109375" style="7" customWidth="1"/>
    <col min="2048" max="2048" width="7.5546875" style="7" customWidth="1"/>
    <col min="2049" max="2049" width="14.5546875" style="7" customWidth="1"/>
    <col min="2050" max="2050" width="7.88671875" style="7" customWidth="1"/>
    <col min="2051" max="2051" width="11.5546875" style="7" customWidth="1"/>
    <col min="2052" max="2052" width="10.6640625" style="7" customWidth="1"/>
    <col min="2053" max="2053" width="9.109375" style="7"/>
    <col min="2054" max="2054" width="13.109375" style="7" customWidth="1"/>
    <col min="2055" max="2293" width="9.109375" style="7"/>
    <col min="2294" max="2294" width="4.5546875" style="7" customWidth="1"/>
    <col min="2295" max="2295" width="46.88671875" style="7" customWidth="1"/>
    <col min="2296" max="2296" width="9.88671875" style="7" customWidth="1"/>
    <col min="2297" max="2297" width="11.5546875" style="7" customWidth="1"/>
    <col min="2298" max="2303" width="10.109375" style="7" customWidth="1"/>
    <col min="2304" max="2304" width="7.5546875" style="7" customWidth="1"/>
    <col min="2305" max="2305" width="14.5546875" style="7" customWidth="1"/>
    <col min="2306" max="2306" width="7.88671875" style="7" customWidth="1"/>
    <col min="2307" max="2307" width="11.5546875" style="7" customWidth="1"/>
    <col min="2308" max="2308" width="10.6640625" style="7" customWidth="1"/>
    <col min="2309" max="2309" width="9.109375" style="7"/>
    <col min="2310" max="2310" width="13.109375" style="7" customWidth="1"/>
    <col min="2311" max="2549" width="9.109375" style="7"/>
    <col min="2550" max="2550" width="4.5546875" style="7" customWidth="1"/>
    <col min="2551" max="2551" width="46.88671875" style="7" customWidth="1"/>
    <col min="2552" max="2552" width="9.88671875" style="7" customWidth="1"/>
    <col min="2553" max="2553" width="11.5546875" style="7" customWidth="1"/>
    <col min="2554" max="2559" width="10.109375" style="7" customWidth="1"/>
    <col min="2560" max="2560" width="7.5546875" style="7" customWidth="1"/>
    <col min="2561" max="2561" width="14.5546875" style="7" customWidth="1"/>
    <col min="2562" max="2562" width="7.88671875" style="7" customWidth="1"/>
    <col min="2563" max="2563" width="11.5546875" style="7" customWidth="1"/>
    <col min="2564" max="2564" width="10.6640625" style="7" customWidth="1"/>
    <col min="2565" max="2565" width="9.109375" style="7"/>
    <col min="2566" max="2566" width="13.109375" style="7" customWidth="1"/>
    <col min="2567" max="2805" width="9.109375" style="7"/>
    <col min="2806" max="2806" width="4.5546875" style="7" customWidth="1"/>
    <col min="2807" max="2807" width="46.88671875" style="7" customWidth="1"/>
    <col min="2808" max="2808" width="9.88671875" style="7" customWidth="1"/>
    <col min="2809" max="2809" width="11.5546875" style="7" customWidth="1"/>
    <col min="2810" max="2815" width="10.109375" style="7" customWidth="1"/>
    <col min="2816" max="2816" width="7.5546875" style="7" customWidth="1"/>
    <col min="2817" max="2817" width="14.5546875" style="7" customWidth="1"/>
    <col min="2818" max="2818" width="7.88671875" style="7" customWidth="1"/>
    <col min="2819" max="2819" width="11.5546875" style="7" customWidth="1"/>
    <col min="2820" max="2820" width="10.6640625" style="7" customWidth="1"/>
    <col min="2821" max="2821" width="9.109375" style="7"/>
    <col min="2822" max="2822" width="13.109375" style="7" customWidth="1"/>
    <col min="2823" max="3061" width="9.109375" style="7"/>
    <col min="3062" max="3062" width="4.5546875" style="7" customWidth="1"/>
    <col min="3063" max="3063" width="46.88671875" style="7" customWidth="1"/>
    <col min="3064" max="3064" width="9.88671875" style="7" customWidth="1"/>
    <col min="3065" max="3065" width="11.5546875" style="7" customWidth="1"/>
    <col min="3066" max="3071" width="10.109375" style="7" customWidth="1"/>
    <col min="3072" max="3072" width="7.5546875" style="7" customWidth="1"/>
    <col min="3073" max="3073" width="14.5546875" style="7" customWidth="1"/>
    <col min="3074" max="3074" width="7.88671875" style="7" customWidth="1"/>
    <col min="3075" max="3075" width="11.5546875" style="7" customWidth="1"/>
    <col min="3076" max="3076" width="10.6640625" style="7" customWidth="1"/>
    <col min="3077" max="3077" width="9.109375" style="7"/>
    <col min="3078" max="3078" width="13.109375" style="7" customWidth="1"/>
    <col min="3079" max="3317" width="9.109375" style="7"/>
    <col min="3318" max="3318" width="4.5546875" style="7" customWidth="1"/>
    <col min="3319" max="3319" width="46.88671875" style="7" customWidth="1"/>
    <col min="3320" max="3320" width="9.88671875" style="7" customWidth="1"/>
    <col min="3321" max="3321" width="11.5546875" style="7" customWidth="1"/>
    <col min="3322" max="3327" width="10.109375" style="7" customWidth="1"/>
    <col min="3328" max="3328" width="7.5546875" style="7" customWidth="1"/>
    <col min="3329" max="3329" width="14.5546875" style="7" customWidth="1"/>
    <col min="3330" max="3330" width="7.88671875" style="7" customWidth="1"/>
    <col min="3331" max="3331" width="11.5546875" style="7" customWidth="1"/>
    <col min="3332" max="3332" width="10.6640625" style="7" customWidth="1"/>
    <col min="3333" max="3333" width="9.109375" style="7"/>
    <col min="3334" max="3334" width="13.109375" style="7" customWidth="1"/>
    <col min="3335" max="3573" width="9.109375" style="7"/>
    <col min="3574" max="3574" width="4.5546875" style="7" customWidth="1"/>
    <col min="3575" max="3575" width="46.88671875" style="7" customWidth="1"/>
    <col min="3576" max="3576" width="9.88671875" style="7" customWidth="1"/>
    <col min="3577" max="3577" width="11.5546875" style="7" customWidth="1"/>
    <col min="3578" max="3583" width="10.109375" style="7" customWidth="1"/>
    <col min="3584" max="3584" width="7.5546875" style="7" customWidth="1"/>
    <col min="3585" max="3585" width="14.5546875" style="7" customWidth="1"/>
    <col min="3586" max="3586" width="7.88671875" style="7" customWidth="1"/>
    <col min="3587" max="3587" width="11.5546875" style="7" customWidth="1"/>
    <col min="3588" max="3588" width="10.6640625" style="7" customWidth="1"/>
    <col min="3589" max="3589" width="9.109375" style="7"/>
    <col min="3590" max="3590" width="13.109375" style="7" customWidth="1"/>
    <col min="3591" max="3829" width="9.109375" style="7"/>
    <col min="3830" max="3830" width="4.5546875" style="7" customWidth="1"/>
    <col min="3831" max="3831" width="46.88671875" style="7" customWidth="1"/>
    <col min="3832" max="3832" width="9.88671875" style="7" customWidth="1"/>
    <col min="3833" max="3833" width="11.5546875" style="7" customWidth="1"/>
    <col min="3834" max="3839" width="10.109375" style="7" customWidth="1"/>
    <col min="3840" max="3840" width="7.5546875" style="7" customWidth="1"/>
    <col min="3841" max="3841" width="14.5546875" style="7" customWidth="1"/>
    <col min="3842" max="3842" width="7.88671875" style="7" customWidth="1"/>
    <col min="3843" max="3843" width="11.5546875" style="7" customWidth="1"/>
    <col min="3844" max="3844" width="10.6640625" style="7" customWidth="1"/>
    <col min="3845" max="3845" width="9.109375" style="7"/>
    <col min="3846" max="3846" width="13.109375" style="7" customWidth="1"/>
    <col min="3847" max="4085" width="9.109375" style="7"/>
    <col min="4086" max="4086" width="4.5546875" style="7" customWidth="1"/>
    <col min="4087" max="4087" width="46.88671875" style="7" customWidth="1"/>
    <col min="4088" max="4088" width="9.88671875" style="7" customWidth="1"/>
    <col min="4089" max="4089" width="11.5546875" style="7" customWidth="1"/>
    <col min="4090" max="4095" width="10.109375" style="7" customWidth="1"/>
    <col min="4096" max="4096" width="7.5546875" style="7" customWidth="1"/>
    <col min="4097" max="4097" width="14.5546875" style="7" customWidth="1"/>
    <col min="4098" max="4098" width="7.88671875" style="7" customWidth="1"/>
    <col min="4099" max="4099" width="11.5546875" style="7" customWidth="1"/>
    <col min="4100" max="4100" width="10.6640625" style="7" customWidth="1"/>
    <col min="4101" max="4101" width="9.109375" style="7"/>
    <col min="4102" max="4102" width="13.109375" style="7" customWidth="1"/>
    <col min="4103" max="4341" width="9.109375" style="7"/>
    <col min="4342" max="4342" width="4.5546875" style="7" customWidth="1"/>
    <col min="4343" max="4343" width="46.88671875" style="7" customWidth="1"/>
    <col min="4344" max="4344" width="9.88671875" style="7" customWidth="1"/>
    <col min="4345" max="4345" width="11.5546875" style="7" customWidth="1"/>
    <col min="4346" max="4351" width="10.109375" style="7" customWidth="1"/>
    <col min="4352" max="4352" width="7.5546875" style="7" customWidth="1"/>
    <col min="4353" max="4353" width="14.5546875" style="7" customWidth="1"/>
    <col min="4354" max="4354" width="7.88671875" style="7" customWidth="1"/>
    <col min="4355" max="4355" width="11.5546875" style="7" customWidth="1"/>
    <col min="4356" max="4356" width="10.6640625" style="7" customWidth="1"/>
    <col min="4357" max="4357" width="9.109375" style="7"/>
    <col min="4358" max="4358" width="13.109375" style="7" customWidth="1"/>
    <col min="4359" max="4597" width="9.109375" style="7"/>
    <col min="4598" max="4598" width="4.5546875" style="7" customWidth="1"/>
    <col min="4599" max="4599" width="46.88671875" style="7" customWidth="1"/>
    <col min="4600" max="4600" width="9.88671875" style="7" customWidth="1"/>
    <col min="4601" max="4601" width="11.5546875" style="7" customWidth="1"/>
    <col min="4602" max="4607" width="10.109375" style="7" customWidth="1"/>
    <col min="4608" max="4608" width="7.5546875" style="7" customWidth="1"/>
    <col min="4609" max="4609" width="14.5546875" style="7" customWidth="1"/>
    <col min="4610" max="4610" width="7.88671875" style="7" customWidth="1"/>
    <col min="4611" max="4611" width="11.5546875" style="7" customWidth="1"/>
    <col min="4612" max="4612" width="10.6640625" style="7" customWidth="1"/>
    <col min="4613" max="4613" width="9.109375" style="7"/>
    <col min="4614" max="4614" width="13.109375" style="7" customWidth="1"/>
    <col min="4615" max="4853" width="9.109375" style="7"/>
    <col min="4854" max="4854" width="4.5546875" style="7" customWidth="1"/>
    <col min="4855" max="4855" width="46.88671875" style="7" customWidth="1"/>
    <col min="4856" max="4856" width="9.88671875" style="7" customWidth="1"/>
    <col min="4857" max="4857" width="11.5546875" style="7" customWidth="1"/>
    <col min="4858" max="4863" width="10.109375" style="7" customWidth="1"/>
    <col min="4864" max="4864" width="7.5546875" style="7" customWidth="1"/>
    <col min="4865" max="4865" width="14.5546875" style="7" customWidth="1"/>
    <col min="4866" max="4866" width="7.88671875" style="7" customWidth="1"/>
    <col min="4867" max="4867" width="11.5546875" style="7" customWidth="1"/>
    <col min="4868" max="4868" width="10.6640625" style="7" customWidth="1"/>
    <col min="4869" max="4869" width="9.109375" style="7"/>
    <col min="4870" max="4870" width="13.109375" style="7" customWidth="1"/>
    <col min="4871" max="5109" width="9.109375" style="7"/>
    <col min="5110" max="5110" width="4.5546875" style="7" customWidth="1"/>
    <col min="5111" max="5111" width="46.88671875" style="7" customWidth="1"/>
    <col min="5112" max="5112" width="9.88671875" style="7" customWidth="1"/>
    <col min="5113" max="5113" width="11.5546875" style="7" customWidth="1"/>
    <col min="5114" max="5119" width="10.109375" style="7" customWidth="1"/>
    <col min="5120" max="5120" width="7.5546875" style="7" customWidth="1"/>
    <col min="5121" max="5121" width="14.5546875" style="7" customWidth="1"/>
    <col min="5122" max="5122" width="7.88671875" style="7" customWidth="1"/>
    <col min="5123" max="5123" width="11.5546875" style="7" customWidth="1"/>
    <col min="5124" max="5124" width="10.6640625" style="7" customWidth="1"/>
    <col min="5125" max="5125" width="9.109375" style="7"/>
    <col min="5126" max="5126" width="13.109375" style="7" customWidth="1"/>
    <col min="5127" max="5365" width="9.109375" style="7"/>
    <col min="5366" max="5366" width="4.5546875" style="7" customWidth="1"/>
    <col min="5367" max="5367" width="46.88671875" style="7" customWidth="1"/>
    <col min="5368" max="5368" width="9.88671875" style="7" customWidth="1"/>
    <col min="5369" max="5369" width="11.5546875" style="7" customWidth="1"/>
    <col min="5370" max="5375" width="10.109375" style="7" customWidth="1"/>
    <col min="5376" max="5376" width="7.5546875" style="7" customWidth="1"/>
    <col min="5377" max="5377" width="14.5546875" style="7" customWidth="1"/>
    <col min="5378" max="5378" width="7.88671875" style="7" customWidth="1"/>
    <col min="5379" max="5379" width="11.5546875" style="7" customWidth="1"/>
    <col min="5380" max="5380" width="10.6640625" style="7" customWidth="1"/>
    <col min="5381" max="5381" width="9.109375" style="7"/>
    <col min="5382" max="5382" width="13.109375" style="7" customWidth="1"/>
    <col min="5383" max="5621" width="9.109375" style="7"/>
    <col min="5622" max="5622" width="4.5546875" style="7" customWidth="1"/>
    <col min="5623" max="5623" width="46.88671875" style="7" customWidth="1"/>
    <col min="5624" max="5624" width="9.88671875" style="7" customWidth="1"/>
    <col min="5625" max="5625" width="11.5546875" style="7" customWidth="1"/>
    <col min="5626" max="5631" width="10.109375" style="7" customWidth="1"/>
    <col min="5632" max="5632" width="7.5546875" style="7" customWidth="1"/>
    <col min="5633" max="5633" width="14.5546875" style="7" customWidth="1"/>
    <col min="5634" max="5634" width="7.88671875" style="7" customWidth="1"/>
    <col min="5635" max="5635" width="11.5546875" style="7" customWidth="1"/>
    <col min="5636" max="5636" width="10.6640625" style="7" customWidth="1"/>
    <col min="5637" max="5637" width="9.109375" style="7"/>
    <col min="5638" max="5638" width="13.109375" style="7" customWidth="1"/>
    <col min="5639" max="5877" width="9.109375" style="7"/>
    <col min="5878" max="5878" width="4.5546875" style="7" customWidth="1"/>
    <col min="5879" max="5879" width="46.88671875" style="7" customWidth="1"/>
    <col min="5880" max="5880" width="9.88671875" style="7" customWidth="1"/>
    <col min="5881" max="5881" width="11.5546875" style="7" customWidth="1"/>
    <col min="5882" max="5887" width="10.109375" style="7" customWidth="1"/>
    <col min="5888" max="5888" width="7.5546875" style="7" customWidth="1"/>
    <col min="5889" max="5889" width="14.5546875" style="7" customWidth="1"/>
    <col min="5890" max="5890" width="7.88671875" style="7" customWidth="1"/>
    <col min="5891" max="5891" width="11.5546875" style="7" customWidth="1"/>
    <col min="5892" max="5892" width="10.6640625" style="7" customWidth="1"/>
    <col min="5893" max="5893" width="9.109375" style="7"/>
    <col min="5894" max="5894" width="13.109375" style="7" customWidth="1"/>
    <col min="5895" max="6133" width="9.109375" style="7"/>
    <col min="6134" max="6134" width="4.5546875" style="7" customWidth="1"/>
    <col min="6135" max="6135" width="46.88671875" style="7" customWidth="1"/>
    <col min="6136" max="6136" width="9.88671875" style="7" customWidth="1"/>
    <col min="6137" max="6137" width="11.5546875" style="7" customWidth="1"/>
    <col min="6138" max="6143" width="10.109375" style="7" customWidth="1"/>
    <col min="6144" max="6144" width="7.5546875" style="7" customWidth="1"/>
    <col min="6145" max="6145" width="14.5546875" style="7" customWidth="1"/>
    <col min="6146" max="6146" width="7.88671875" style="7" customWidth="1"/>
    <col min="6147" max="6147" width="11.5546875" style="7" customWidth="1"/>
    <col min="6148" max="6148" width="10.6640625" style="7" customWidth="1"/>
    <col min="6149" max="6149" width="9.109375" style="7"/>
    <col min="6150" max="6150" width="13.109375" style="7" customWidth="1"/>
    <col min="6151" max="6389" width="9.109375" style="7"/>
    <col min="6390" max="6390" width="4.5546875" style="7" customWidth="1"/>
    <col min="6391" max="6391" width="46.88671875" style="7" customWidth="1"/>
    <col min="6392" max="6392" width="9.88671875" style="7" customWidth="1"/>
    <col min="6393" max="6393" width="11.5546875" style="7" customWidth="1"/>
    <col min="6394" max="6399" width="10.109375" style="7" customWidth="1"/>
    <col min="6400" max="6400" width="7.5546875" style="7" customWidth="1"/>
    <col min="6401" max="6401" width="14.5546875" style="7" customWidth="1"/>
    <col min="6402" max="6402" width="7.88671875" style="7" customWidth="1"/>
    <col min="6403" max="6403" width="11.5546875" style="7" customWidth="1"/>
    <col min="6404" max="6404" width="10.6640625" style="7" customWidth="1"/>
    <col min="6405" max="6405" width="9.109375" style="7"/>
    <col min="6406" max="6406" width="13.109375" style="7" customWidth="1"/>
    <col min="6407" max="6645" width="9.109375" style="7"/>
    <col min="6646" max="6646" width="4.5546875" style="7" customWidth="1"/>
    <col min="6647" max="6647" width="46.88671875" style="7" customWidth="1"/>
    <col min="6648" max="6648" width="9.88671875" style="7" customWidth="1"/>
    <col min="6649" max="6649" width="11.5546875" style="7" customWidth="1"/>
    <col min="6650" max="6655" width="10.109375" style="7" customWidth="1"/>
    <col min="6656" max="6656" width="7.5546875" style="7" customWidth="1"/>
    <col min="6657" max="6657" width="14.5546875" style="7" customWidth="1"/>
    <col min="6658" max="6658" width="7.88671875" style="7" customWidth="1"/>
    <col min="6659" max="6659" width="11.5546875" style="7" customWidth="1"/>
    <col min="6660" max="6660" width="10.6640625" style="7" customWidth="1"/>
    <col min="6661" max="6661" width="9.109375" style="7"/>
    <col min="6662" max="6662" width="13.109375" style="7" customWidth="1"/>
    <col min="6663" max="6901" width="9.109375" style="7"/>
    <col min="6902" max="6902" width="4.5546875" style="7" customWidth="1"/>
    <col min="6903" max="6903" width="46.88671875" style="7" customWidth="1"/>
    <col min="6904" max="6904" width="9.88671875" style="7" customWidth="1"/>
    <col min="6905" max="6905" width="11.5546875" style="7" customWidth="1"/>
    <col min="6906" max="6911" width="10.109375" style="7" customWidth="1"/>
    <col min="6912" max="6912" width="7.5546875" style="7" customWidth="1"/>
    <col min="6913" max="6913" width="14.5546875" style="7" customWidth="1"/>
    <col min="6914" max="6914" width="7.88671875" style="7" customWidth="1"/>
    <col min="6915" max="6915" width="11.5546875" style="7" customWidth="1"/>
    <col min="6916" max="6916" width="10.6640625" style="7" customWidth="1"/>
    <col min="6917" max="6917" width="9.109375" style="7"/>
    <col min="6918" max="6918" width="13.109375" style="7" customWidth="1"/>
    <col min="6919" max="7157" width="9.109375" style="7"/>
    <col min="7158" max="7158" width="4.5546875" style="7" customWidth="1"/>
    <col min="7159" max="7159" width="46.88671875" style="7" customWidth="1"/>
    <col min="7160" max="7160" width="9.88671875" style="7" customWidth="1"/>
    <col min="7161" max="7161" width="11.5546875" style="7" customWidth="1"/>
    <col min="7162" max="7167" width="10.109375" style="7" customWidth="1"/>
    <col min="7168" max="7168" width="7.5546875" style="7" customWidth="1"/>
    <col min="7169" max="7169" width="14.5546875" style="7" customWidth="1"/>
    <col min="7170" max="7170" width="7.88671875" style="7" customWidth="1"/>
    <col min="7171" max="7171" width="11.5546875" style="7" customWidth="1"/>
    <col min="7172" max="7172" width="10.6640625" style="7" customWidth="1"/>
    <col min="7173" max="7173" width="9.109375" style="7"/>
    <col min="7174" max="7174" width="13.109375" style="7" customWidth="1"/>
    <col min="7175" max="7413" width="9.109375" style="7"/>
    <col min="7414" max="7414" width="4.5546875" style="7" customWidth="1"/>
    <col min="7415" max="7415" width="46.88671875" style="7" customWidth="1"/>
    <col min="7416" max="7416" width="9.88671875" style="7" customWidth="1"/>
    <col min="7417" max="7417" width="11.5546875" style="7" customWidth="1"/>
    <col min="7418" max="7423" width="10.109375" style="7" customWidth="1"/>
    <col min="7424" max="7424" width="7.5546875" style="7" customWidth="1"/>
    <col min="7425" max="7425" width="14.5546875" style="7" customWidth="1"/>
    <col min="7426" max="7426" width="7.88671875" style="7" customWidth="1"/>
    <col min="7427" max="7427" width="11.5546875" style="7" customWidth="1"/>
    <col min="7428" max="7428" width="10.6640625" style="7" customWidth="1"/>
    <col min="7429" max="7429" width="9.109375" style="7"/>
    <col min="7430" max="7430" width="13.109375" style="7" customWidth="1"/>
    <col min="7431" max="7669" width="9.109375" style="7"/>
    <col min="7670" max="7670" width="4.5546875" style="7" customWidth="1"/>
    <col min="7671" max="7671" width="46.88671875" style="7" customWidth="1"/>
    <col min="7672" max="7672" width="9.88671875" style="7" customWidth="1"/>
    <col min="7673" max="7673" width="11.5546875" style="7" customWidth="1"/>
    <col min="7674" max="7679" width="10.109375" style="7" customWidth="1"/>
    <col min="7680" max="7680" width="7.5546875" style="7" customWidth="1"/>
    <col min="7681" max="7681" width="14.5546875" style="7" customWidth="1"/>
    <col min="7682" max="7682" width="7.88671875" style="7" customWidth="1"/>
    <col min="7683" max="7683" width="11.5546875" style="7" customWidth="1"/>
    <col min="7684" max="7684" width="10.6640625" style="7" customWidth="1"/>
    <col min="7685" max="7685" width="9.109375" style="7"/>
    <col min="7686" max="7686" width="13.109375" style="7" customWidth="1"/>
    <col min="7687" max="7925" width="9.109375" style="7"/>
    <col min="7926" max="7926" width="4.5546875" style="7" customWidth="1"/>
    <col min="7927" max="7927" width="46.88671875" style="7" customWidth="1"/>
    <col min="7928" max="7928" width="9.88671875" style="7" customWidth="1"/>
    <col min="7929" max="7929" width="11.5546875" style="7" customWidth="1"/>
    <col min="7930" max="7935" width="10.109375" style="7" customWidth="1"/>
    <col min="7936" max="7936" width="7.5546875" style="7" customWidth="1"/>
    <col min="7937" max="7937" width="14.5546875" style="7" customWidth="1"/>
    <col min="7938" max="7938" width="7.88671875" style="7" customWidth="1"/>
    <col min="7939" max="7939" width="11.5546875" style="7" customWidth="1"/>
    <col min="7940" max="7940" width="10.6640625" style="7" customWidth="1"/>
    <col min="7941" max="7941" width="9.109375" style="7"/>
    <col min="7942" max="7942" width="13.109375" style="7" customWidth="1"/>
    <col min="7943" max="8181" width="9.109375" style="7"/>
    <col min="8182" max="8182" width="4.5546875" style="7" customWidth="1"/>
    <col min="8183" max="8183" width="46.88671875" style="7" customWidth="1"/>
    <col min="8184" max="8184" width="9.88671875" style="7" customWidth="1"/>
    <col min="8185" max="8185" width="11.5546875" style="7" customWidth="1"/>
    <col min="8186" max="8191" width="10.109375" style="7" customWidth="1"/>
    <col min="8192" max="8192" width="7.5546875" style="7" customWidth="1"/>
    <col min="8193" max="8193" width="14.5546875" style="7" customWidth="1"/>
    <col min="8194" max="8194" width="7.88671875" style="7" customWidth="1"/>
    <col min="8195" max="8195" width="11.5546875" style="7" customWidth="1"/>
    <col min="8196" max="8196" width="10.6640625" style="7" customWidth="1"/>
    <col min="8197" max="8197" width="9.109375" style="7"/>
    <col min="8198" max="8198" width="13.109375" style="7" customWidth="1"/>
    <col min="8199" max="8437" width="9.109375" style="7"/>
    <col min="8438" max="8438" width="4.5546875" style="7" customWidth="1"/>
    <col min="8439" max="8439" width="46.88671875" style="7" customWidth="1"/>
    <col min="8440" max="8440" width="9.88671875" style="7" customWidth="1"/>
    <col min="8441" max="8441" width="11.5546875" style="7" customWidth="1"/>
    <col min="8442" max="8447" width="10.109375" style="7" customWidth="1"/>
    <col min="8448" max="8448" width="7.5546875" style="7" customWidth="1"/>
    <col min="8449" max="8449" width="14.5546875" style="7" customWidth="1"/>
    <col min="8450" max="8450" width="7.88671875" style="7" customWidth="1"/>
    <col min="8451" max="8451" width="11.5546875" style="7" customWidth="1"/>
    <col min="8452" max="8452" width="10.6640625" style="7" customWidth="1"/>
    <col min="8453" max="8453" width="9.109375" style="7"/>
    <col min="8454" max="8454" width="13.109375" style="7" customWidth="1"/>
    <col min="8455" max="8693" width="9.109375" style="7"/>
    <col min="8694" max="8694" width="4.5546875" style="7" customWidth="1"/>
    <col min="8695" max="8695" width="46.88671875" style="7" customWidth="1"/>
    <col min="8696" max="8696" width="9.88671875" style="7" customWidth="1"/>
    <col min="8697" max="8697" width="11.5546875" style="7" customWidth="1"/>
    <col min="8698" max="8703" width="10.109375" style="7" customWidth="1"/>
    <col min="8704" max="8704" width="7.5546875" style="7" customWidth="1"/>
    <col min="8705" max="8705" width="14.5546875" style="7" customWidth="1"/>
    <col min="8706" max="8706" width="7.88671875" style="7" customWidth="1"/>
    <col min="8707" max="8707" width="11.5546875" style="7" customWidth="1"/>
    <col min="8708" max="8708" width="10.6640625" style="7" customWidth="1"/>
    <col min="8709" max="8709" width="9.109375" style="7"/>
    <col min="8710" max="8710" width="13.109375" style="7" customWidth="1"/>
    <col min="8711" max="8949" width="9.109375" style="7"/>
    <col min="8950" max="8950" width="4.5546875" style="7" customWidth="1"/>
    <col min="8951" max="8951" width="46.88671875" style="7" customWidth="1"/>
    <col min="8952" max="8952" width="9.88671875" style="7" customWidth="1"/>
    <col min="8953" max="8953" width="11.5546875" style="7" customWidth="1"/>
    <col min="8954" max="8959" width="10.109375" style="7" customWidth="1"/>
    <col min="8960" max="8960" width="7.5546875" style="7" customWidth="1"/>
    <col min="8961" max="8961" width="14.5546875" style="7" customWidth="1"/>
    <col min="8962" max="8962" width="7.88671875" style="7" customWidth="1"/>
    <col min="8963" max="8963" width="11.5546875" style="7" customWidth="1"/>
    <col min="8964" max="8964" width="10.6640625" style="7" customWidth="1"/>
    <col min="8965" max="8965" width="9.109375" style="7"/>
    <col min="8966" max="8966" width="13.109375" style="7" customWidth="1"/>
    <col min="8967" max="9205" width="9.109375" style="7"/>
    <col min="9206" max="9206" width="4.5546875" style="7" customWidth="1"/>
    <col min="9207" max="9207" width="46.88671875" style="7" customWidth="1"/>
    <col min="9208" max="9208" width="9.88671875" style="7" customWidth="1"/>
    <col min="9209" max="9209" width="11.5546875" style="7" customWidth="1"/>
    <col min="9210" max="9215" width="10.109375" style="7" customWidth="1"/>
    <col min="9216" max="9216" width="7.5546875" style="7" customWidth="1"/>
    <col min="9217" max="9217" width="14.5546875" style="7" customWidth="1"/>
    <col min="9218" max="9218" width="7.88671875" style="7" customWidth="1"/>
    <col min="9219" max="9219" width="11.5546875" style="7" customWidth="1"/>
    <col min="9220" max="9220" width="10.6640625" style="7" customWidth="1"/>
    <col min="9221" max="9221" width="9.109375" style="7"/>
    <col min="9222" max="9222" width="13.109375" style="7" customWidth="1"/>
    <col min="9223" max="9461" width="9.109375" style="7"/>
    <col min="9462" max="9462" width="4.5546875" style="7" customWidth="1"/>
    <col min="9463" max="9463" width="46.88671875" style="7" customWidth="1"/>
    <col min="9464" max="9464" width="9.88671875" style="7" customWidth="1"/>
    <col min="9465" max="9465" width="11.5546875" style="7" customWidth="1"/>
    <col min="9466" max="9471" width="10.109375" style="7" customWidth="1"/>
    <col min="9472" max="9472" width="7.5546875" style="7" customWidth="1"/>
    <col min="9473" max="9473" width="14.5546875" style="7" customWidth="1"/>
    <col min="9474" max="9474" width="7.88671875" style="7" customWidth="1"/>
    <col min="9475" max="9475" width="11.5546875" style="7" customWidth="1"/>
    <col min="9476" max="9476" width="10.6640625" style="7" customWidth="1"/>
    <col min="9477" max="9477" width="9.109375" style="7"/>
    <col min="9478" max="9478" width="13.109375" style="7" customWidth="1"/>
    <col min="9479" max="9717" width="9.109375" style="7"/>
    <col min="9718" max="9718" width="4.5546875" style="7" customWidth="1"/>
    <col min="9719" max="9719" width="46.88671875" style="7" customWidth="1"/>
    <col min="9720" max="9720" width="9.88671875" style="7" customWidth="1"/>
    <col min="9721" max="9721" width="11.5546875" style="7" customWidth="1"/>
    <col min="9722" max="9727" width="10.109375" style="7" customWidth="1"/>
    <col min="9728" max="9728" width="7.5546875" style="7" customWidth="1"/>
    <col min="9729" max="9729" width="14.5546875" style="7" customWidth="1"/>
    <col min="9730" max="9730" width="7.88671875" style="7" customWidth="1"/>
    <col min="9731" max="9731" width="11.5546875" style="7" customWidth="1"/>
    <col min="9732" max="9732" width="10.6640625" style="7" customWidth="1"/>
    <col min="9733" max="9733" width="9.109375" style="7"/>
    <col min="9734" max="9734" width="13.109375" style="7" customWidth="1"/>
    <col min="9735" max="9973" width="9.109375" style="7"/>
    <col min="9974" max="9974" width="4.5546875" style="7" customWidth="1"/>
    <col min="9975" max="9975" width="46.88671875" style="7" customWidth="1"/>
    <col min="9976" max="9976" width="9.88671875" style="7" customWidth="1"/>
    <col min="9977" max="9977" width="11.5546875" style="7" customWidth="1"/>
    <col min="9978" max="9983" width="10.109375" style="7" customWidth="1"/>
    <col min="9984" max="9984" width="7.5546875" style="7" customWidth="1"/>
    <col min="9985" max="9985" width="14.5546875" style="7" customWidth="1"/>
    <col min="9986" max="9986" width="7.88671875" style="7" customWidth="1"/>
    <col min="9987" max="9987" width="11.5546875" style="7" customWidth="1"/>
    <col min="9988" max="9988" width="10.6640625" style="7" customWidth="1"/>
    <col min="9989" max="9989" width="9.109375" style="7"/>
    <col min="9990" max="9990" width="13.109375" style="7" customWidth="1"/>
    <col min="9991" max="10229" width="9.109375" style="7"/>
    <col min="10230" max="10230" width="4.5546875" style="7" customWidth="1"/>
    <col min="10231" max="10231" width="46.88671875" style="7" customWidth="1"/>
    <col min="10232" max="10232" width="9.88671875" style="7" customWidth="1"/>
    <col min="10233" max="10233" width="11.5546875" style="7" customWidth="1"/>
    <col min="10234" max="10239" width="10.109375" style="7" customWidth="1"/>
    <col min="10240" max="10240" width="7.5546875" style="7" customWidth="1"/>
    <col min="10241" max="10241" width="14.5546875" style="7" customWidth="1"/>
    <col min="10242" max="10242" width="7.88671875" style="7" customWidth="1"/>
    <col min="10243" max="10243" width="11.5546875" style="7" customWidth="1"/>
    <col min="10244" max="10244" width="10.6640625" style="7" customWidth="1"/>
    <col min="10245" max="10245" width="9.109375" style="7"/>
    <col min="10246" max="10246" width="13.109375" style="7" customWidth="1"/>
    <col min="10247" max="10485" width="9.109375" style="7"/>
    <col min="10486" max="10486" width="4.5546875" style="7" customWidth="1"/>
    <col min="10487" max="10487" width="46.88671875" style="7" customWidth="1"/>
    <col min="10488" max="10488" width="9.88671875" style="7" customWidth="1"/>
    <col min="10489" max="10489" width="11.5546875" style="7" customWidth="1"/>
    <col min="10490" max="10495" width="10.109375" style="7" customWidth="1"/>
    <col min="10496" max="10496" width="7.5546875" style="7" customWidth="1"/>
    <col min="10497" max="10497" width="14.5546875" style="7" customWidth="1"/>
    <col min="10498" max="10498" width="7.88671875" style="7" customWidth="1"/>
    <col min="10499" max="10499" width="11.5546875" style="7" customWidth="1"/>
    <col min="10500" max="10500" width="10.6640625" style="7" customWidth="1"/>
    <col min="10501" max="10501" width="9.109375" style="7"/>
    <col min="10502" max="10502" width="13.109375" style="7" customWidth="1"/>
    <col min="10503" max="10741" width="9.109375" style="7"/>
    <col min="10742" max="10742" width="4.5546875" style="7" customWidth="1"/>
    <col min="10743" max="10743" width="46.88671875" style="7" customWidth="1"/>
    <col min="10744" max="10744" width="9.88671875" style="7" customWidth="1"/>
    <col min="10745" max="10745" width="11.5546875" style="7" customWidth="1"/>
    <col min="10746" max="10751" width="10.109375" style="7" customWidth="1"/>
    <col min="10752" max="10752" width="7.5546875" style="7" customWidth="1"/>
    <col min="10753" max="10753" width="14.5546875" style="7" customWidth="1"/>
    <col min="10754" max="10754" width="7.88671875" style="7" customWidth="1"/>
    <col min="10755" max="10755" width="11.5546875" style="7" customWidth="1"/>
    <col min="10756" max="10756" width="10.6640625" style="7" customWidth="1"/>
    <col min="10757" max="10757" width="9.109375" style="7"/>
    <col min="10758" max="10758" width="13.109375" style="7" customWidth="1"/>
    <col min="10759" max="10997" width="9.109375" style="7"/>
    <col min="10998" max="10998" width="4.5546875" style="7" customWidth="1"/>
    <col min="10999" max="10999" width="46.88671875" style="7" customWidth="1"/>
    <col min="11000" max="11000" width="9.88671875" style="7" customWidth="1"/>
    <col min="11001" max="11001" width="11.5546875" style="7" customWidth="1"/>
    <col min="11002" max="11007" width="10.109375" style="7" customWidth="1"/>
    <col min="11008" max="11008" width="7.5546875" style="7" customWidth="1"/>
    <col min="11009" max="11009" width="14.5546875" style="7" customWidth="1"/>
    <col min="11010" max="11010" width="7.88671875" style="7" customWidth="1"/>
    <col min="11011" max="11011" width="11.5546875" style="7" customWidth="1"/>
    <col min="11012" max="11012" width="10.6640625" style="7" customWidth="1"/>
    <col min="11013" max="11013" width="9.109375" style="7"/>
    <col min="11014" max="11014" width="13.109375" style="7" customWidth="1"/>
    <col min="11015" max="11253" width="9.109375" style="7"/>
    <col min="11254" max="11254" width="4.5546875" style="7" customWidth="1"/>
    <col min="11255" max="11255" width="46.88671875" style="7" customWidth="1"/>
    <col min="11256" max="11256" width="9.88671875" style="7" customWidth="1"/>
    <col min="11257" max="11257" width="11.5546875" style="7" customWidth="1"/>
    <col min="11258" max="11263" width="10.109375" style="7" customWidth="1"/>
    <col min="11264" max="11264" width="7.5546875" style="7" customWidth="1"/>
    <col min="11265" max="11265" width="14.5546875" style="7" customWidth="1"/>
    <col min="11266" max="11266" width="7.88671875" style="7" customWidth="1"/>
    <col min="11267" max="11267" width="11.5546875" style="7" customWidth="1"/>
    <col min="11268" max="11268" width="10.6640625" style="7" customWidth="1"/>
    <col min="11269" max="11269" width="9.109375" style="7"/>
    <col min="11270" max="11270" width="13.109375" style="7" customWidth="1"/>
    <col min="11271" max="11509" width="9.109375" style="7"/>
    <col min="11510" max="11510" width="4.5546875" style="7" customWidth="1"/>
    <col min="11511" max="11511" width="46.88671875" style="7" customWidth="1"/>
    <col min="11512" max="11512" width="9.88671875" style="7" customWidth="1"/>
    <col min="11513" max="11513" width="11.5546875" style="7" customWidth="1"/>
    <col min="11514" max="11519" width="10.109375" style="7" customWidth="1"/>
    <col min="11520" max="11520" width="7.5546875" style="7" customWidth="1"/>
    <col min="11521" max="11521" width="14.5546875" style="7" customWidth="1"/>
    <col min="11522" max="11522" width="7.88671875" style="7" customWidth="1"/>
    <col min="11523" max="11523" width="11.5546875" style="7" customWidth="1"/>
    <col min="11524" max="11524" width="10.6640625" style="7" customWidth="1"/>
    <col min="11525" max="11525" width="9.109375" style="7"/>
    <col min="11526" max="11526" width="13.109375" style="7" customWidth="1"/>
    <col min="11527" max="11765" width="9.109375" style="7"/>
    <col min="11766" max="11766" width="4.5546875" style="7" customWidth="1"/>
    <col min="11767" max="11767" width="46.88671875" style="7" customWidth="1"/>
    <col min="11768" max="11768" width="9.88671875" style="7" customWidth="1"/>
    <col min="11769" max="11769" width="11.5546875" style="7" customWidth="1"/>
    <col min="11770" max="11775" width="10.109375" style="7" customWidth="1"/>
    <col min="11776" max="11776" width="7.5546875" style="7" customWidth="1"/>
    <col min="11777" max="11777" width="14.5546875" style="7" customWidth="1"/>
    <col min="11778" max="11778" width="7.88671875" style="7" customWidth="1"/>
    <col min="11779" max="11779" width="11.5546875" style="7" customWidth="1"/>
    <col min="11780" max="11780" width="10.6640625" style="7" customWidth="1"/>
    <col min="11781" max="11781" width="9.109375" style="7"/>
    <col min="11782" max="11782" width="13.109375" style="7" customWidth="1"/>
    <col min="11783" max="12021" width="9.109375" style="7"/>
    <col min="12022" max="12022" width="4.5546875" style="7" customWidth="1"/>
    <col min="12023" max="12023" width="46.88671875" style="7" customWidth="1"/>
    <col min="12024" max="12024" width="9.88671875" style="7" customWidth="1"/>
    <col min="12025" max="12025" width="11.5546875" style="7" customWidth="1"/>
    <col min="12026" max="12031" width="10.109375" style="7" customWidth="1"/>
    <col min="12032" max="12032" width="7.5546875" style="7" customWidth="1"/>
    <col min="12033" max="12033" width="14.5546875" style="7" customWidth="1"/>
    <col min="12034" max="12034" width="7.88671875" style="7" customWidth="1"/>
    <col min="12035" max="12035" width="11.5546875" style="7" customWidth="1"/>
    <col min="12036" max="12036" width="10.6640625" style="7" customWidth="1"/>
    <col min="12037" max="12037" width="9.109375" style="7"/>
    <col min="12038" max="12038" width="13.109375" style="7" customWidth="1"/>
    <col min="12039" max="12277" width="9.109375" style="7"/>
    <col min="12278" max="12278" width="4.5546875" style="7" customWidth="1"/>
    <col min="12279" max="12279" width="46.88671875" style="7" customWidth="1"/>
    <col min="12280" max="12280" width="9.88671875" style="7" customWidth="1"/>
    <col min="12281" max="12281" width="11.5546875" style="7" customWidth="1"/>
    <col min="12282" max="12287" width="10.109375" style="7" customWidth="1"/>
    <col min="12288" max="12288" width="7.5546875" style="7" customWidth="1"/>
    <col min="12289" max="12289" width="14.5546875" style="7" customWidth="1"/>
    <col min="12290" max="12290" width="7.88671875" style="7" customWidth="1"/>
    <col min="12291" max="12291" width="11.5546875" style="7" customWidth="1"/>
    <col min="12292" max="12292" width="10.6640625" style="7" customWidth="1"/>
    <col min="12293" max="12293" width="9.109375" style="7"/>
    <col min="12294" max="12294" width="13.109375" style="7" customWidth="1"/>
    <col min="12295" max="12533" width="9.109375" style="7"/>
    <col min="12534" max="12534" width="4.5546875" style="7" customWidth="1"/>
    <col min="12535" max="12535" width="46.88671875" style="7" customWidth="1"/>
    <col min="12536" max="12536" width="9.88671875" style="7" customWidth="1"/>
    <col min="12537" max="12537" width="11.5546875" style="7" customWidth="1"/>
    <col min="12538" max="12543" width="10.109375" style="7" customWidth="1"/>
    <col min="12544" max="12544" width="7.5546875" style="7" customWidth="1"/>
    <col min="12545" max="12545" width="14.5546875" style="7" customWidth="1"/>
    <col min="12546" max="12546" width="7.88671875" style="7" customWidth="1"/>
    <col min="12547" max="12547" width="11.5546875" style="7" customWidth="1"/>
    <col min="12548" max="12548" width="10.6640625" style="7" customWidth="1"/>
    <col min="12549" max="12549" width="9.109375" style="7"/>
    <col min="12550" max="12550" width="13.109375" style="7" customWidth="1"/>
    <col min="12551" max="12789" width="9.109375" style="7"/>
    <col min="12790" max="12790" width="4.5546875" style="7" customWidth="1"/>
    <col min="12791" max="12791" width="46.88671875" style="7" customWidth="1"/>
    <col min="12792" max="12792" width="9.88671875" style="7" customWidth="1"/>
    <col min="12793" max="12793" width="11.5546875" style="7" customWidth="1"/>
    <col min="12794" max="12799" width="10.109375" style="7" customWidth="1"/>
    <col min="12800" max="12800" width="7.5546875" style="7" customWidth="1"/>
    <col min="12801" max="12801" width="14.5546875" style="7" customWidth="1"/>
    <col min="12802" max="12802" width="7.88671875" style="7" customWidth="1"/>
    <col min="12803" max="12803" width="11.5546875" style="7" customWidth="1"/>
    <col min="12804" max="12804" width="10.6640625" style="7" customWidth="1"/>
    <col min="12805" max="12805" width="9.109375" style="7"/>
    <col min="12806" max="12806" width="13.109375" style="7" customWidth="1"/>
    <col min="12807" max="13045" width="9.109375" style="7"/>
    <col min="13046" max="13046" width="4.5546875" style="7" customWidth="1"/>
    <col min="13047" max="13047" width="46.88671875" style="7" customWidth="1"/>
    <col min="13048" max="13048" width="9.88671875" style="7" customWidth="1"/>
    <col min="13049" max="13049" width="11.5546875" style="7" customWidth="1"/>
    <col min="13050" max="13055" width="10.109375" style="7" customWidth="1"/>
    <col min="13056" max="13056" width="7.5546875" style="7" customWidth="1"/>
    <col min="13057" max="13057" width="14.5546875" style="7" customWidth="1"/>
    <col min="13058" max="13058" width="7.88671875" style="7" customWidth="1"/>
    <col min="13059" max="13059" width="11.5546875" style="7" customWidth="1"/>
    <col min="13060" max="13060" width="10.6640625" style="7" customWidth="1"/>
    <col min="13061" max="13061" width="9.109375" style="7"/>
    <col min="13062" max="13062" width="13.109375" style="7" customWidth="1"/>
    <col min="13063" max="13301" width="9.109375" style="7"/>
    <col min="13302" max="13302" width="4.5546875" style="7" customWidth="1"/>
    <col min="13303" max="13303" width="46.88671875" style="7" customWidth="1"/>
    <col min="13304" max="13304" width="9.88671875" style="7" customWidth="1"/>
    <col min="13305" max="13305" width="11.5546875" style="7" customWidth="1"/>
    <col min="13306" max="13311" width="10.109375" style="7" customWidth="1"/>
    <col min="13312" max="13312" width="7.5546875" style="7" customWidth="1"/>
    <col min="13313" max="13313" width="14.5546875" style="7" customWidth="1"/>
    <col min="13314" max="13314" width="7.88671875" style="7" customWidth="1"/>
    <col min="13315" max="13315" width="11.5546875" style="7" customWidth="1"/>
    <col min="13316" max="13316" width="10.6640625" style="7" customWidth="1"/>
    <col min="13317" max="13317" width="9.109375" style="7"/>
    <col min="13318" max="13318" width="13.109375" style="7" customWidth="1"/>
    <col min="13319" max="13557" width="9.109375" style="7"/>
    <col min="13558" max="13558" width="4.5546875" style="7" customWidth="1"/>
    <col min="13559" max="13559" width="46.88671875" style="7" customWidth="1"/>
    <col min="13560" max="13560" width="9.88671875" style="7" customWidth="1"/>
    <col min="13561" max="13561" width="11.5546875" style="7" customWidth="1"/>
    <col min="13562" max="13567" width="10.109375" style="7" customWidth="1"/>
    <col min="13568" max="13568" width="7.5546875" style="7" customWidth="1"/>
    <col min="13569" max="13569" width="14.5546875" style="7" customWidth="1"/>
    <col min="13570" max="13570" width="7.88671875" style="7" customWidth="1"/>
    <col min="13571" max="13571" width="11.5546875" style="7" customWidth="1"/>
    <col min="13572" max="13572" width="10.6640625" style="7" customWidth="1"/>
    <col min="13573" max="13573" width="9.109375" style="7"/>
    <col min="13574" max="13574" width="13.109375" style="7" customWidth="1"/>
    <col min="13575" max="13813" width="9.109375" style="7"/>
    <col min="13814" max="13814" width="4.5546875" style="7" customWidth="1"/>
    <col min="13815" max="13815" width="46.88671875" style="7" customWidth="1"/>
    <col min="13816" max="13816" width="9.88671875" style="7" customWidth="1"/>
    <col min="13817" max="13817" width="11.5546875" style="7" customWidth="1"/>
    <col min="13818" max="13823" width="10.109375" style="7" customWidth="1"/>
    <col min="13824" max="13824" width="7.5546875" style="7" customWidth="1"/>
    <col min="13825" max="13825" width="14.5546875" style="7" customWidth="1"/>
    <col min="13826" max="13826" width="7.88671875" style="7" customWidth="1"/>
    <col min="13827" max="13827" width="11.5546875" style="7" customWidth="1"/>
    <col min="13828" max="13828" width="10.6640625" style="7" customWidth="1"/>
    <col min="13829" max="13829" width="9.109375" style="7"/>
    <col min="13830" max="13830" width="13.109375" style="7" customWidth="1"/>
    <col min="13831" max="14069" width="9.109375" style="7"/>
    <col min="14070" max="14070" width="4.5546875" style="7" customWidth="1"/>
    <col min="14071" max="14071" width="46.88671875" style="7" customWidth="1"/>
    <col min="14072" max="14072" width="9.88671875" style="7" customWidth="1"/>
    <col min="14073" max="14073" width="11.5546875" style="7" customWidth="1"/>
    <col min="14074" max="14079" width="10.109375" style="7" customWidth="1"/>
    <col min="14080" max="14080" width="7.5546875" style="7" customWidth="1"/>
    <col min="14081" max="14081" width="14.5546875" style="7" customWidth="1"/>
    <col min="14082" max="14082" width="7.88671875" style="7" customWidth="1"/>
    <col min="14083" max="14083" width="11.5546875" style="7" customWidth="1"/>
    <col min="14084" max="14084" width="10.6640625" style="7" customWidth="1"/>
    <col min="14085" max="14085" width="9.109375" style="7"/>
    <col min="14086" max="14086" width="13.109375" style="7" customWidth="1"/>
    <col min="14087" max="14325" width="9.109375" style="7"/>
    <col min="14326" max="14326" width="4.5546875" style="7" customWidth="1"/>
    <col min="14327" max="14327" width="46.88671875" style="7" customWidth="1"/>
    <col min="14328" max="14328" width="9.88671875" style="7" customWidth="1"/>
    <col min="14329" max="14329" width="11.5546875" style="7" customWidth="1"/>
    <col min="14330" max="14335" width="10.109375" style="7" customWidth="1"/>
    <col min="14336" max="14336" width="7.5546875" style="7" customWidth="1"/>
    <col min="14337" max="14337" width="14.5546875" style="7" customWidth="1"/>
    <col min="14338" max="14338" width="7.88671875" style="7" customWidth="1"/>
    <col min="14339" max="14339" width="11.5546875" style="7" customWidth="1"/>
    <col min="14340" max="14340" width="10.6640625" style="7" customWidth="1"/>
    <col min="14341" max="14341" width="9.109375" style="7"/>
    <col min="14342" max="14342" width="13.109375" style="7" customWidth="1"/>
    <col min="14343" max="14581" width="9.109375" style="7"/>
    <col min="14582" max="14582" width="4.5546875" style="7" customWidth="1"/>
    <col min="14583" max="14583" width="46.88671875" style="7" customWidth="1"/>
    <col min="14584" max="14584" width="9.88671875" style="7" customWidth="1"/>
    <col min="14585" max="14585" width="11.5546875" style="7" customWidth="1"/>
    <col min="14586" max="14591" width="10.109375" style="7" customWidth="1"/>
    <col min="14592" max="14592" width="7.5546875" style="7" customWidth="1"/>
    <col min="14593" max="14593" width="14.5546875" style="7" customWidth="1"/>
    <col min="14594" max="14594" width="7.88671875" style="7" customWidth="1"/>
    <col min="14595" max="14595" width="11.5546875" style="7" customWidth="1"/>
    <col min="14596" max="14596" width="10.6640625" style="7" customWidth="1"/>
    <col min="14597" max="14597" width="9.109375" style="7"/>
    <col min="14598" max="14598" width="13.109375" style="7" customWidth="1"/>
    <col min="14599" max="14837" width="9.109375" style="7"/>
    <col min="14838" max="14838" width="4.5546875" style="7" customWidth="1"/>
    <col min="14839" max="14839" width="46.88671875" style="7" customWidth="1"/>
    <col min="14840" max="14840" width="9.88671875" style="7" customWidth="1"/>
    <col min="14841" max="14841" width="11.5546875" style="7" customWidth="1"/>
    <col min="14842" max="14847" width="10.109375" style="7" customWidth="1"/>
    <col min="14848" max="14848" width="7.5546875" style="7" customWidth="1"/>
    <col min="14849" max="14849" width="14.5546875" style="7" customWidth="1"/>
    <col min="14850" max="14850" width="7.88671875" style="7" customWidth="1"/>
    <col min="14851" max="14851" width="11.5546875" style="7" customWidth="1"/>
    <col min="14852" max="14852" width="10.6640625" style="7" customWidth="1"/>
    <col min="14853" max="14853" width="9.109375" style="7"/>
    <col min="14854" max="14854" width="13.109375" style="7" customWidth="1"/>
    <col min="14855" max="15093" width="9.109375" style="7"/>
    <col min="15094" max="15094" width="4.5546875" style="7" customWidth="1"/>
    <col min="15095" max="15095" width="46.88671875" style="7" customWidth="1"/>
    <col min="15096" max="15096" width="9.88671875" style="7" customWidth="1"/>
    <col min="15097" max="15097" width="11.5546875" style="7" customWidth="1"/>
    <col min="15098" max="15103" width="10.109375" style="7" customWidth="1"/>
    <col min="15104" max="15104" width="7.5546875" style="7" customWidth="1"/>
    <col min="15105" max="15105" width="14.5546875" style="7" customWidth="1"/>
    <col min="15106" max="15106" width="7.88671875" style="7" customWidth="1"/>
    <col min="15107" max="15107" width="11.5546875" style="7" customWidth="1"/>
    <col min="15108" max="15108" width="10.6640625" style="7" customWidth="1"/>
    <col min="15109" max="15109" width="9.109375" style="7"/>
    <col min="15110" max="15110" width="13.109375" style="7" customWidth="1"/>
    <col min="15111" max="15349" width="9.109375" style="7"/>
    <col min="15350" max="15350" width="4.5546875" style="7" customWidth="1"/>
    <col min="15351" max="15351" width="46.88671875" style="7" customWidth="1"/>
    <col min="15352" max="15352" width="9.88671875" style="7" customWidth="1"/>
    <col min="15353" max="15353" width="11.5546875" style="7" customWidth="1"/>
    <col min="15354" max="15359" width="10.109375" style="7" customWidth="1"/>
    <col min="15360" max="15360" width="7.5546875" style="7" customWidth="1"/>
    <col min="15361" max="15361" width="14.5546875" style="7" customWidth="1"/>
    <col min="15362" max="15362" width="7.88671875" style="7" customWidth="1"/>
    <col min="15363" max="15363" width="11.5546875" style="7" customWidth="1"/>
    <col min="15364" max="15364" width="10.6640625" style="7" customWidth="1"/>
    <col min="15365" max="15365" width="9.109375" style="7"/>
    <col min="15366" max="15366" width="13.109375" style="7" customWidth="1"/>
    <col min="15367" max="15605" width="9.109375" style="7"/>
    <col min="15606" max="15606" width="4.5546875" style="7" customWidth="1"/>
    <col min="15607" max="15607" width="46.88671875" style="7" customWidth="1"/>
    <col min="15608" max="15608" width="9.88671875" style="7" customWidth="1"/>
    <col min="15609" max="15609" width="11.5546875" style="7" customWidth="1"/>
    <col min="15610" max="15615" width="10.109375" style="7" customWidth="1"/>
    <col min="15616" max="15616" width="7.5546875" style="7" customWidth="1"/>
    <col min="15617" max="15617" width="14.5546875" style="7" customWidth="1"/>
    <col min="15618" max="15618" width="7.88671875" style="7" customWidth="1"/>
    <col min="15619" max="15619" width="11.5546875" style="7" customWidth="1"/>
    <col min="15620" max="15620" width="10.6640625" style="7" customWidth="1"/>
    <col min="15621" max="15621" width="9.109375" style="7"/>
    <col min="15622" max="15622" width="13.109375" style="7" customWidth="1"/>
    <col min="15623" max="15861" width="9.109375" style="7"/>
    <col min="15862" max="15862" width="4.5546875" style="7" customWidth="1"/>
    <col min="15863" max="15863" width="46.88671875" style="7" customWidth="1"/>
    <col min="15864" max="15864" width="9.88671875" style="7" customWidth="1"/>
    <col min="15865" max="15865" width="11.5546875" style="7" customWidth="1"/>
    <col min="15866" max="15871" width="10.109375" style="7" customWidth="1"/>
    <col min="15872" max="15872" width="7.5546875" style="7" customWidth="1"/>
    <col min="15873" max="15873" width="14.5546875" style="7" customWidth="1"/>
    <col min="15874" max="15874" width="7.88671875" style="7" customWidth="1"/>
    <col min="15875" max="15875" width="11.5546875" style="7" customWidth="1"/>
    <col min="15876" max="15876" width="10.6640625" style="7" customWidth="1"/>
    <col min="15877" max="15877" width="9.109375" style="7"/>
    <col min="15878" max="15878" width="13.109375" style="7" customWidth="1"/>
    <col min="15879" max="16117" width="9.109375" style="7"/>
    <col min="16118" max="16118" width="4.5546875" style="7" customWidth="1"/>
    <col min="16119" max="16119" width="46.88671875" style="7" customWidth="1"/>
    <col min="16120" max="16120" width="9.88671875" style="7" customWidth="1"/>
    <col min="16121" max="16121" width="11.5546875" style="7" customWidth="1"/>
    <col min="16122" max="16127" width="10.109375" style="7" customWidth="1"/>
    <col min="16128" max="16128" width="7.5546875" style="7" customWidth="1"/>
    <col min="16129" max="16129" width="14.5546875" style="7" customWidth="1"/>
    <col min="16130" max="16130" width="7.88671875" style="7" customWidth="1"/>
    <col min="16131" max="16131" width="11.5546875" style="7" customWidth="1"/>
    <col min="16132" max="16132" width="10.6640625" style="7" customWidth="1"/>
    <col min="16133" max="16133" width="9.109375" style="7"/>
    <col min="16134" max="16134" width="13.109375" style="7" customWidth="1"/>
    <col min="16135" max="16382" width="9.109375" style="7"/>
    <col min="16383" max="16384" width="9.109375" style="7" customWidth="1"/>
  </cols>
  <sheetData>
    <row r="1" spans="1:13" ht="36.75" customHeight="1" x14ac:dyDescent="0.25">
      <c r="A1" s="45" t="s">
        <v>21</v>
      </c>
      <c r="B1" s="45"/>
      <c r="C1" s="45"/>
      <c r="D1" s="45"/>
      <c r="E1" s="45"/>
      <c r="F1" s="45"/>
      <c r="G1" s="45"/>
      <c r="H1" s="45"/>
      <c r="I1" s="45"/>
      <c r="J1" s="45"/>
      <c r="K1" s="6"/>
      <c r="L1" s="6"/>
      <c r="M1" s="6"/>
    </row>
    <row r="2" spans="1:13" ht="12" customHeight="1" x14ac:dyDescent="0.25">
      <c r="A2" s="45" t="s">
        <v>35</v>
      </c>
      <c r="B2" s="45"/>
      <c r="C2" s="45"/>
      <c r="D2" s="45"/>
      <c r="E2" s="45"/>
      <c r="F2" s="45"/>
      <c r="G2" s="45"/>
      <c r="H2" s="45"/>
      <c r="I2" s="6"/>
      <c r="J2" s="6"/>
      <c r="K2" s="6"/>
      <c r="L2" s="6"/>
      <c r="M2" s="6"/>
    </row>
    <row r="3" spans="1:13" ht="12.75" customHeight="1" x14ac:dyDescent="0.25">
      <c r="A3" s="46" t="s">
        <v>27</v>
      </c>
      <c r="B3" s="46"/>
      <c r="C3" s="46"/>
      <c r="D3" s="46"/>
      <c r="E3" s="46"/>
      <c r="F3" s="46"/>
      <c r="G3" s="46"/>
      <c r="H3" s="46"/>
      <c r="I3" s="23"/>
      <c r="J3" s="23"/>
      <c r="K3" s="23"/>
      <c r="L3" s="6"/>
      <c r="M3" s="6"/>
    </row>
    <row r="4" spans="1:13" ht="40.5" customHeight="1" x14ac:dyDescent="0.25">
      <c r="A4" s="47" t="s">
        <v>22</v>
      </c>
      <c r="B4" s="47"/>
      <c r="C4" s="47"/>
      <c r="D4" s="47"/>
      <c r="E4" s="47"/>
      <c r="F4" s="47"/>
      <c r="G4" s="47"/>
      <c r="H4" s="47"/>
      <c r="I4" s="47"/>
      <c r="J4" s="47"/>
      <c r="K4" s="23"/>
      <c r="L4" s="6"/>
      <c r="M4" s="6"/>
    </row>
    <row r="5" spans="1:13" ht="39" customHeight="1" x14ac:dyDescent="0.25">
      <c r="A5" s="48" t="s">
        <v>0</v>
      </c>
      <c r="B5" s="48"/>
      <c r="C5" s="48"/>
      <c r="D5" s="48"/>
      <c r="E5" s="48"/>
      <c r="F5" s="48"/>
      <c r="G5" s="48"/>
      <c r="H5" s="48"/>
      <c r="I5" s="48"/>
      <c r="J5" s="48"/>
      <c r="K5" s="23"/>
      <c r="L5" s="6"/>
      <c r="M5" s="6"/>
    </row>
    <row r="6" spans="1:13" x14ac:dyDescent="0.25">
      <c r="A6" s="40" t="s">
        <v>1</v>
      </c>
      <c r="B6" s="40"/>
      <c r="C6" s="40"/>
      <c r="D6" s="40"/>
      <c r="E6" s="40"/>
      <c r="F6" s="40"/>
      <c r="G6" s="40"/>
      <c r="H6" s="40"/>
      <c r="I6" s="23"/>
      <c r="J6" s="23"/>
      <c r="K6" s="23"/>
      <c r="L6" s="6"/>
      <c r="M6" s="6"/>
    </row>
    <row r="7" spans="1:13" ht="47.25" customHeight="1" x14ac:dyDescent="0.25">
      <c r="A7" s="44" t="s">
        <v>2</v>
      </c>
      <c r="B7" s="44" t="s">
        <v>3</v>
      </c>
      <c r="C7" s="44" t="s">
        <v>4</v>
      </c>
      <c r="D7" s="44" t="s">
        <v>24</v>
      </c>
      <c r="E7" s="28" t="s">
        <v>12</v>
      </c>
      <c r="F7" s="28" t="s">
        <v>13</v>
      </c>
      <c r="G7" s="28" t="s">
        <v>29</v>
      </c>
      <c r="H7" s="43" t="s">
        <v>30</v>
      </c>
      <c r="I7" s="44" t="s">
        <v>26</v>
      </c>
      <c r="J7" s="44" t="s">
        <v>25</v>
      </c>
    </row>
    <row r="8" spans="1:13" ht="49.5" customHeight="1" x14ac:dyDescent="0.25">
      <c r="A8" s="44"/>
      <c r="B8" s="44"/>
      <c r="C8" s="44"/>
      <c r="D8" s="43"/>
      <c r="E8" s="28" t="s">
        <v>48</v>
      </c>
      <c r="F8" s="28" t="s">
        <v>49</v>
      </c>
      <c r="G8" s="28" t="s">
        <v>34</v>
      </c>
      <c r="H8" s="43"/>
      <c r="I8" s="44"/>
      <c r="J8" s="44"/>
    </row>
    <row r="9" spans="1:13" ht="51.75" customHeight="1" x14ac:dyDescent="0.25">
      <c r="A9" s="44"/>
      <c r="B9" s="44"/>
      <c r="C9" s="44"/>
      <c r="D9" s="44"/>
      <c r="E9" s="29" t="s">
        <v>5</v>
      </c>
      <c r="F9" s="29" t="s">
        <v>5</v>
      </c>
      <c r="G9" s="29" t="s">
        <v>5</v>
      </c>
      <c r="H9" s="43"/>
      <c r="I9" s="43"/>
      <c r="J9" s="43"/>
    </row>
    <row r="10" spans="1:13" ht="17.399999999999999" customHeight="1" thickBot="1" x14ac:dyDescent="0.3">
      <c r="A10" s="33">
        <v>1</v>
      </c>
      <c r="B10" s="34" t="s">
        <v>36</v>
      </c>
      <c r="C10" s="30" t="s">
        <v>33</v>
      </c>
      <c r="D10" s="33">
        <v>1</v>
      </c>
      <c r="E10" s="27">
        <v>2700</v>
      </c>
      <c r="F10" s="49">
        <v>2550</v>
      </c>
      <c r="G10" s="27">
        <v>2510</v>
      </c>
      <c r="H10" s="36">
        <v>3.8724123329212037</v>
      </c>
      <c r="I10" s="25">
        <f t="shared" ref="I10:I21" si="0">MIN(E10:G10)</f>
        <v>2510</v>
      </c>
      <c r="J10" s="26">
        <f t="shared" ref="J10:J21" si="1">I10*D10</f>
        <v>2510</v>
      </c>
    </row>
    <row r="11" spans="1:13" ht="15.6" customHeight="1" thickBot="1" x14ac:dyDescent="0.3">
      <c r="A11" s="33">
        <v>2</v>
      </c>
      <c r="B11" s="34" t="s">
        <v>37</v>
      </c>
      <c r="C11" s="30" t="s">
        <v>33</v>
      </c>
      <c r="D11" s="33">
        <v>1</v>
      </c>
      <c r="E11" s="27">
        <v>2200</v>
      </c>
      <c r="F11" s="49">
        <v>2200</v>
      </c>
      <c r="G11" s="27">
        <v>2200</v>
      </c>
      <c r="H11" s="36">
        <v>0</v>
      </c>
      <c r="I11" s="25">
        <f t="shared" si="0"/>
        <v>2200</v>
      </c>
      <c r="J11" s="26">
        <f t="shared" si="1"/>
        <v>2200</v>
      </c>
    </row>
    <row r="12" spans="1:13" ht="15.6" customHeight="1" thickBot="1" x14ac:dyDescent="0.3">
      <c r="A12" s="33">
        <v>3</v>
      </c>
      <c r="B12" s="34" t="s">
        <v>38</v>
      </c>
      <c r="C12" s="30" t="s">
        <v>33</v>
      </c>
      <c r="D12" s="33">
        <v>1</v>
      </c>
      <c r="E12" s="27">
        <v>12.89</v>
      </c>
      <c r="F12" s="49">
        <v>12</v>
      </c>
      <c r="G12" s="27">
        <v>11</v>
      </c>
      <c r="H12" s="36">
        <v>7.9058710076311103</v>
      </c>
      <c r="I12" s="25">
        <f t="shared" si="0"/>
        <v>11</v>
      </c>
      <c r="J12" s="26">
        <f t="shared" si="1"/>
        <v>11</v>
      </c>
    </row>
    <row r="13" spans="1:13" ht="15.6" customHeight="1" thickBot="1" x14ac:dyDescent="0.3">
      <c r="A13" s="33">
        <v>4</v>
      </c>
      <c r="B13" s="35" t="s">
        <v>39</v>
      </c>
      <c r="C13" s="30" t="s">
        <v>33</v>
      </c>
      <c r="D13" s="33">
        <v>1</v>
      </c>
      <c r="E13" s="27">
        <v>9.08</v>
      </c>
      <c r="F13" s="49">
        <v>7</v>
      </c>
      <c r="G13" s="27">
        <v>6.7</v>
      </c>
      <c r="H13" s="36">
        <v>17.077812940003476</v>
      </c>
      <c r="I13" s="25">
        <f t="shared" si="0"/>
        <v>6.7</v>
      </c>
      <c r="J13" s="26">
        <f t="shared" si="1"/>
        <v>6.7</v>
      </c>
    </row>
    <row r="14" spans="1:13" ht="15.6" customHeight="1" thickBot="1" x14ac:dyDescent="0.3">
      <c r="A14" s="33">
        <v>5</v>
      </c>
      <c r="B14" s="35" t="s">
        <v>40</v>
      </c>
      <c r="C14" s="30" t="s">
        <v>33</v>
      </c>
      <c r="D14" s="33">
        <v>1</v>
      </c>
      <c r="E14" s="27">
        <v>35.01</v>
      </c>
      <c r="F14" s="49">
        <v>31.9</v>
      </c>
      <c r="G14" s="27">
        <v>22</v>
      </c>
      <c r="H14" s="36">
        <v>22.92138325731451</v>
      </c>
      <c r="I14" s="25">
        <f t="shared" si="0"/>
        <v>22</v>
      </c>
      <c r="J14" s="26">
        <f t="shared" si="1"/>
        <v>22</v>
      </c>
    </row>
    <row r="15" spans="1:13" ht="15.6" customHeight="1" thickBot="1" x14ac:dyDescent="0.3">
      <c r="A15" s="33">
        <v>6</v>
      </c>
      <c r="B15" s="35" t="s">
        <v>41</v>
      </c>
      <c r="C15" s="30" t="s">
        <v>33</v>
      </c>
      <c r="D15" s="33">
        <v>1</v>
      </c>
      <c r="E15" s="27">
        <v>9.56</v>
      </c>
      <c r="F15" s="49">
        <v>6.95</v>
      </c>
      <c r="G15" s="27">
        <v>6.9</v>
      </c>
      <c r="H15" s="36">
        <v>19.506779953859898</v>
      </c>
      <c r="I15" s="25">
        <f t="shared" si="0"/>
        <v>6.9</v>
      </c>
      <c r="J15" s="26">
        <f t="shared" si="1"/>
        <v>6.9</v>
      </c>
    </row>
    <row r="16" spans="1:13" ht="15.6" customHeight="1" thickBot="1" x14ac:dyDescent="0.3">
      <c r="A16" s="33">
        <v>7</v>
      </c>
      <c r="B16" s="35" t="s">
        <v>42</v>
      </c>
      <c r="C16" s="30" t="s">
        <v>33</v>
      </c>
      <c r="D16" s="33">
        <v>1</v>
      </c>
      <c r="E16" s="27">
        <v>10.02</v>
      </c>
      <c r="F16" s="49">
        <v>8</v>
      </c>
      <c r="G16" s="27">
        <v>5</v>
      </c>
      <c r="H16" s="36">
        <v>32.932149682827053</v>
      </c>
      <c r="I16" s="25">
        <f t="shared" si="0"/>
        <v>5</v>
      </c>
      <c r="J16" s="26">
        <f t="shared" si="1"/>
        <v>5</v>
      </c>
    </row>
    <row r="17" spans="1:10" ht="15.6" customHeight="1" thickBot="1" x14ac:dyDescent="0.3">
      <c r="A17" s="33">
        <v>8</v>
      </c>
      <c r="B17" s="35" t="s">
        <v>43</v>
      </c>
      <c r="C17" s="30" t="s">
        <v>33</v>
      </c>
      <c r="D17" s="33">
        <v>1</v>
      </c>
      <c r="E17" s="27">
        <v>35.01</v>
      </c>
      <c r="F17" s="49">
        <v>31.9</v>
      </c>
      <c r="G17" s="27">
        <v>22</v>
      </c>
      <c r="H17" s="36">
        <v>22.92138325731451</v>
      </c>
      <c r="I17" s="25">
        <f t="shared" si="0"/>
        <v>22</v>
      </c>
      <c r="J17" s="26">
        <f t="shared" si="1"/>
        <v>22</v>
      </c>
    </row>
    <row r="18" spans="1:10" ht="15.6" customHeight="1" thickBot="1" x14ac:dyDescent="0.3">
      <c r="A18" s="33">
        <v>9</v>
      </c>
      <c r="B18" s="35" t="s">
        <v>44</v>
      </c>
      <c r="C18" s="30" t="s">
        <v>33</v>
      </c>
      <c r="D18" s="33">
        <v>1</v>
      </c>
      <c r="E18" s="27">
        <v>10.02</v>
      </c>
      <c r="F18" s="49">
        <v>7.7</v>
      </c>
      <c r="G18" s="27">
        <v>6.7</v>
      </c>
      <c r="H18" s="36">
        <v>20.923507475227286</v>
      </c>
      <c r="I18" s="25">
        <f t="shared" si="0"/>
        <v>6.7</v>
      </c>
      <c r="J18" s="26">
        <f t="shared" si="1"/>
        <v>6.7</v>
      </c>
    </row>
    <row r="19" spans="1:10" ht="15.6" customHeight="1" thickBot="1" x14ac:dyDescent="0.3">
      <c r="A19" s="33">
        <v>10</v>
      </c>
      <c r="B19" s="35" t="s">
        <v>45</v>
      </c>
      <c r="C19" s="30" t="s">
        <v>33</v>
      </c>
      <c r="D19" s="33">
        <v>1</v>
      </c>
      <c r="E19" s="27">
        <v>10.02</v>
      </c>
      <c r="F19" s="49">
        <v>8.6999999999999993</v>
      </c>
      <c r="G19" s="27">
        <v>8.3000000000000007</v>
      </c>
      <c r="H19" s="36">
        <v>9.9898260763114912</v>
      </c>
      <c r="I19" s="25">
        <f t="shared" si="0"/>
        <v>8.3000000000000007</v>
      </c>
      <c r="J19" s="26">
        <f t="shared" si="1"/>
        <v>8.3000000000000007</v>
      </c>
    </row>
    <row r="20" spans="1:10" ht="15.6" customHeight="1" thickBot="1" x14ac:dyDescent="0.3">
      <c r="A20" s="33">
        <v>11</v>
      </c>
      <c r="B20" s="35" t="s">
        <v>46</v>
      </c>
      <c r="C20" s="30" t="s">
        <v>33</v>
      </c>
      <c r="D20" s="33">
        <v>1</v>
      </c>
      <c r="E20" s="27">
        <v>10.02</v>
      </c>
      <c r="F20" s="49">
        <v>8.6999999999999993</v>
      </c>
      <c r="G20" s="27">
        <v>8.3000000000000007</v>
      </c>
      <c r="H20" s="36">
        <v>9.9898260763114912</v>
      </c>
      <c r="I20" s="25">
        <f t="shared" si="0"/>
        <v>8.3000000000000007</v>
      </c>
      <c r="J20" s="26">
        <f t="shared" si="1"/>
        <v>8.3000000000000007</v>
      </c>
    </row>
    <row r="21" spans="1:10" ht="27" thickBot="1" x14ac:dyDescent="0.3">
      <c r="A21" s="33">
        <v>12</v>
      </c>
      <c r="B21" s="35" t="s">
        <v>47</v>
      </c>
      <c r="C21" s="30" t="s">
        <v>33</v>
      </c>
      <c r="D21" s="33">
        <v>1</v>
      </c>
      <c r="E21" s="27">
        <v>10.02</v>
      </c>
      <c r="F21" s="49">
        <v>7.7</v>
      </c>
      <c r="G21" s="27">
        <v>7.4</v>
      </c>
      <c r="H21" s="36">
        <v>17.131758317131045</v>
      </c>
      <c r="I21" s="25">
        <f t="shared" si="0"/>
        <v>7.4</v>
      </c>
      <c r="J21" s="26">
        <f t="shared" si="1"/>
        <v>7.4</v>
      </c>
    </row>
    <row r="22" spans="1:10" s="8" customFormat="1" ht="57" customHeight="1" x14ac:dyDescent="0.3">
      <c r="A22" s="42" t="str">
        <f>CONCATENATE("Исходя из вышеизложенного значение начальной (максимальной) цены гражданско-правового договора (контракта) Заказчиком устанавливается на основании минимального ценового предложения: ",' '!E1," (",' '!B3)</f>
        <v>Исходя из вышеизложенного значение начальной (максимальной) цены гражданско-правового договора (контракта) Заказчиком устанавливается на основании минимального ценового предложения: 4 814,30 (Четыре тысячи восемьсот четырнадцать) рублей 30 копеек</v>
      </c>
      <c r="B22" s="42"/>
      <c r="C22" s="42"/>
      <c r="D22" s="42"/>
      <c r="E22" s="42"/>
      <c r="F22" s="42"/>
      <c r="G22" s="42"/>
      <c r="H22" s="42"/>
      <c r="I22" s="31"/>
      <c r="J22" s="32">
        <f>SUM(J10:J21)</f>
        <v>4814.2999999999993</v>
      </c>
    </row>
    <row r="23" spans="1:10" s="8" customFormat="1" ht="12.75" customHeight="1" x14ac:dyDescent="0.3">
      <c r="A23" s="37" t="s">
        <v>11</v>
      </c>
      <c r="B23" s="37"/>
      <c r="C23" s="37"/>
      <c r="D23" s="37"/>
      <c r="E23" s="37"/>
      <c r="F23" s="37"/>
      <c r="G23" s="37"/>
      <c r="H23" s="37"/>
      <c r="I23" s="37"/>
      <c r="J23" s="37"/>
    </row>
    <row r="24" spans="1:10" s="8" customFormat="1" ht="52.5" customHeight="1" x14ac:dyDescent="0.3">
      <c r="A24" s="38"/>
      <c r="B24" s="38"/>
      <c r="C24" s="38"/>
      <c r="D24" s="38"/>
      <c r="E24" s="38"/>
      <c r="F24" s="38"/>
      <c r="G24" s="38"/>
      <c r="H24" s="38"/>
      <c r="I24" s="38"/>
      <c r="J24" s="38"/>
    </row>
    <row r="25" spans="1:10" ht="175.5" customHeight="1" x14ac:dyDescent="0.25">
      <c r="A25" s="39" t="s">
        <v>23</v>
      </c>
      <c r="B25" s="39"/>
      <c r="C25" s="39"/>
      <c r="D25" s="39"/>
      <c r="E25" s="39"/>
      <c r="F25" s="39"/>
      <c r="G25" s="39"/>
      <c r="H25" s="39"/>
    </row>
    <row r="26" spans="1:10" ht="12.75" customHeight="1" x14ac:dyDescent="0.25"/>
    <row r="27" spans="1:10" ht="14.25" customHeight="1" x14ac:dyDescent="0.25">
      <c r="A27" s="39" t="s">
        <v>14</v>
      </c>
      <c r="B27" s="39"/>
      <c r="C27" s="10"/>
      <c r="D27" s="10"/>
      <c r="E27" s="10"/>
      <c r="F27" s="10"/>
      <c r="G27" s="10"/>
      <c r="H27" s="10"/>
    </row>
    <row r="28" spans="1:10" ht="12.75" customHeight="1" x14ac:dyDescent="0.25">
      <c r="A28" s="41" t="s">
        <v>20</v>
      </c>
      <c r="B28" s="41"/>
      <c r="C28" s="10"/>
      <c r="D28" s="10"/>
      <c r="E28" s="10"/>
      <c r="F28" s="10"/>
      <c r="G28" s="10"/>
      <c r="H28" s="10"/>
    </row>
    <row r="29" spans="1:10" x14ac:dyDescent="0.25">
      <c r="A29" s="41" t="s">
        <v>15</v>
      </c>
      <c r="B29" s="41"/>
      <c r="C29" s="11"/>
      <c r="D29" s="11"/>
      <c r="E29" s="11"/>
      <c r="F29" s="11"/>
      <c r="G29" s="11"/>
      <c r="H29" s="11"/>
    </row>
    <row r="30" spans="1:10" x14ac:dyDescent="0.25">
      <c r="A30" s="7" t="s">
        <v>31</v>
      </c>
      <c r="C30" s="7"/>
      <c r="D30" s="7"/>
      <c r="E30" s="12"/>
      <c r="F30" s="12"/>
      <c r="G30" s="12"/>
    </row>
    <row r="31" spans="1:10" ht="14.4" x14ac:dyDescent="0.3">
      <c r="A31" s="13" t="s">
        <v>16</v>
      </c>
      <c r="B31" s="14"/>
      <c r="C31" s="15"/>
      <c r="D31" s="16"/>
      <c r="E31" s="16"/>
      <c r="F31" s="17"/>
      <c r="G31" s="17"/>
      <c r="H31" s="16"/>
    </row>
    <row r="32" spans="1:10" x14ac:dyDescent="0.25">
      <c r="A32" s="18" t="s">
        <v>17</v>
      </c>
      <c r="B32" s="18"/>
      <c r="C32" s="19"/>
      <c r="D32" s="19"/>
      <c r="E32" s="18"/>
      <c r="F32" s="18"/>
      <c r="G32" s="18"/>
    </row>
    <row r="33" spans="1:4" x14ac:dyDescent="0.25">
      <c r="A33" s="7" t="s">
        <v>18</v>
      </c>
    </row>
    <row r="34" spans="1:4" x14ac:dyDescent="0.25">
      <c r="A34" s="7" t="s">
        <v>32</v>
      </c>
    </row>
    <row r="35" spans="1:4" x14ac:dyDescent="0.25">
      <c r="A35" s="7" t="s">
        <v>19</v>
      </c>
    </row>
    <row r="36" spans="1:4" s="12" customFormat="1" x14ac:dyDescent="0.25">
      <c r="A36" s="12" t="s">
        <v>28</v>
      </c>
      <c r="C36" s="24"/>
      <c r="D36" s="24"/>
    </row>
  </sheetData>
  <mergeCells count="19">
    <mergeCell ref="A1:J1"/>
    <mergeCell ref="A2:H2"/>
    <mergeCell ref="A3:H3"/>
    <mergeCell ref="A4:J4"/>
    <mergeCell ref="A5:J5"/>
    <mergeCell ref="A23:J24"/>
    <mergeCell ref="A27:B27"/>
    <mergeCell ref="A6:H6"/>
    <mergeCell ref="A28:B28"/>
    <mergeCell ref="A29:B29"/>
    <mergeCell ref="A22:H22"/>
    <mergeCell ref="A25:H25"/>
    <mergeCell ref="H7:H9"/>
    <mergeCell ref="A7:A9"/>
    <mergeCell ref="I7:I9"/>
    <mergeCell ref="J7:J9"/>
    <mergeCell ref="C7:C9"/>
    <mergeCell ref="D7:D9"/>
    <mergeCell ref="B7:B9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workbookViewId="0">
      <selection activeCell="G18" sqref="G18"/>
    </sheetView>
  </sheetViews>
  <sheetFormatPr defaultRowHeight="14.4" x14ac:dyDescent="0.3"/>
  <cols>
    <col min="1" max="1" width="16.5546875" customWidth="1"/>
    <col min="2" max="2" width="26.6640625" customWidth="1"/>
    <col min="3" max="3" width="14.5546875" customWidth="1"/>
    <col min="5" max="5" width="19.33203125" customWidth="1"/>
  </cols>
  <sheetData>
    <row r="1" spans="1:5" ht="43.2" x14ac:dyDescent="0.3">
      <c r="A1" s="1">
        <f>'Обоснование НМЦ'!J22</f>
        <v>4814.2999999999993</v>
      </c>
      <c r="B1" s="2" t="str">
        <f>SUBSTITUTE(SUBSTITUTE(PROPER(SUBSTITUTE(SUBSTITUTE(SUBSTITUTE(SUBSTITUTE(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F(LEN(ROUNDDOWN(A1,0))&gt;6,ROMAN(MID(ROUNDDOWN(A1,0),1,LEN(ROUNDDOWN(A1,0))-6)+0)&amp;" миллионов "&amp;ROMAN(MID(ROUNDDOWN(A1,0),LEN(ROUNDDOWN(A1,0))-5,3)+0)&amp;" тысяч "&amp;ROMAN(MID(ROUNDDOWN(A1,0),LEN(ROUNDDOWN(A1,0))-2,3)+0)&amp;" рублей",IF(LEN(ROUNDDOWN(A1,0))&gt;3,ROMAN(MID(ROUNDDOWN(A1,0),1,LEN(ROUNDDOWN(A1,0))-3)+0)&amp;" тысяч "&amp;ROMAN(MID(ROUNDDOWN(A1,0),LEN(ROUNDDOWN(A1,0))-2,3)+0)&amp;" рублей",ROMAN(ROUNDDOWN(A1,0))&amp;" рублей")),"DCCC"," восемьсот"),"DCC"," семьсот"),"DC"," шестьсот"),"CD"," четыреста"),"XC"," девяносто"),"CCC"," триста"),"CC"," двести"),"D"," пятьсот"),"CM"," девятьсот"),"C"," сто"),"XL"," сорок"),"LXXX"," восемьдесят"),"LXX"," семьдесят"),"LX"," шестьдесят"),"L"," пятьдесят"),"XXX"," тридцать"),"XX"," двадцать"),"XIX"," девятнадцать"),"XVIII"," восемнадцать"),"XVII"," семнадцать"),"XVI"," шестнадцать"),"XV"," пятнадцать"),"XIV"," четырнадцать"),"XIII"," тринадцать"),"XII"," двенадцать"),"XI"," одиннадцать"),"IX"," девять"),"X"," десять"),"VIII"," восемь"),"VII"," семь"),"VI"," шесть"),"IV"," четыре"),"V"," пять"),"III"," три"),"II"," два"),"I"," один"),"один тысяч","одна тысяча"),"два тысяч","две тысячи"),"три тысяч","три тысячи"),"четыре тысяч","четыре тысячи"),"один миллионов","один миллион"),"два миллионов","два миллиона"),"три миллионов","три миллиона"),"четыре миллионов","четыре миллиона"),"один рублей","один рубль"),"два рублей","два рубля"),"три рублей","три рубля"),"четыре рублей","четыре рубля")),"миллион тысяч","миллион"),"миллиона тысяч","миллиона"),"миллионов тысяч","миллионов")&amp;" "&amp;SUBSTITUTE(SUBSTITUTE(SUBSTITUTE(SUBSTITUTE(SUBSTITUTE(SUBSTITUTE(SUBSTITUTE(SUBSTITUTE(RIGHT(ROUND(A1*100,0),2)&amp;" копеек","1 копеек","1 копейка"),"2 копеек","2 копейки"),"3 копеек","3 копейки"),"4 копеек","4 копейки"),"11 копейка","11 копеек"),"12 копейки","12 копеек"),"13 копейки","13 копеек"),"14 копейки","14 копеек")," ","Z")),"z"," "),"Z"," ")</f>
        <v>Четыре тысячи восемьсот четырнадцать рублей 30 копеек</v>
      </c>
      <c r="E1" s="22" t="str">
        <f>TEXT('Обоснование НМЦ'!J22,"# ##0,00")</f>
        <v>4 814,30</v>
      </c>
    </row>
    <row r="2" spans="1:5" x14ac:dyDescent="0.3">
      <c r="A2" s="5" t="str">
        <f>TEXT(A1,"#,##")</f>
        <v>4814,3</v>
      </c>
      <c r="B2" s="2"/>
    </row>
    <row r="3" spans="1:5" ht="45" customHeight="1" x14ac:dyDescent="0.3">
      <c r="A3" s="3">
        <f>FIND(",",A2)</f>
        <v>5</v>
      </c>
      <c r="B3" s="2" t="str">
        <f>SUBSTITUTE(B1," руб",") руб")</f>
        <v>Четыре тысячи восемьсот четырнадцать) рублей 30 копеек</v>
      </c>
    </row>
    <row r="4" spans="1:5" ht="43.5" customHeight="1" x14ac:dyDescent="0.3">
      <c r="A4" s="3" t="str">
        <f>LEFT(A1,A3-1)</f>
        <v>4814</v>
      </c>
      <c r="B4" s="2" t="str">
        <f>CONCATENATE(A4," (",B3)</f>
        <v>4814 (Четыре тысячи восемьсот четырнадцать) рублей 30 копеек</v>
      </c>
    </row>
    <row r="5" spans="1:5" ht="129" customHeight="1" x14ac:dyDescent="0.3">
      <c r="A5" s="4"/>
      <c r="B5" s="2" t="str">
        <f>TEXT(B4,1)</f>
        <v>4814 (Четыре тысячи восемьсот четырнадцать) рублей 30 копеек</v>
      </c>
    </row>
    <row r="8" spans="1:5" ht="33" customHeight="1" x14ac:dyDescent="0.3"/>
    <row r="9" spans="1:5" x14ac:dyDescent="0.3">
      <c r="A9" s="20" t="s">
        <v>9</v>
      </c>
      <c r="B9" s="20" t="s">
        <v>6</v>
      </c>
      <c r="C9" s="20" t="s">
        <v>7</v>
      </c>
      <c r="D9" s="20" t="s">
        <v>8</v>
      </c>
      <c r="E9" s="20" t="s">
        <v>10</v>
      </c>
    </row>
    <row r="10" spans="1:5" x14ac:dyDescent="0.3">
      <c r="A10" s="20">
        <v>1</v>
      </c>
      <c r="B10" s="21" t="e">
        <f>'Обоснование НМЦ'!#REF!</f>
        <v>#REF!</v>
      </c>
      <c r="C10" s="21" t="e">
        <f>'Обоснование НМЦ'!#REF!</f>
        <v>#REF!</v>
      </c>
      <c r="D10" s="21" t="e">
        <f>'Обоснование НМЦ'!#REF!</f>
        <v>#REF!</v>
      </c>
      <c r="E10" s="21" t="e">
        <f>SMALL(B10:D10,1)</f>
        <v>#REF!</v>
      </c>
    </row>
    <row r="11" spans="1:5" x14ac:dyDescent="0.3">
      <c r="A11" s="20">
        <v>2</v>
      </c>
      <c r="B11" s="21" t="e">
        <f>'Обоснование НМЦ'!#REF!</f>
        <v>#REF!</v>
      </c>
      <c r="C11" s="21" t="e">
        <f>'Обоснование НМЦ'!#REF!</f>
        <v>#REF!</v>
      </c>
      <c r="D11" s="21" t="e">
        <f>'Обоснование НМЦ'!#REF!</f>
        <v>#REF!</v>
      </c>
      <c r="E11" s="21" t="e">
        <f t="shared" ref="E11:E42" si="0">SMALL(B11:D11,1)</f>
        <v>#REF!</v>
      </c>
    </row>
    <row r="12" spans="1:5" x14ac:dyDescent="0.3">
      <c r="A12" s="20">
        <v>3</v>
      </c>
      <c r="B12" s="21" t="e">
        <f>'Обоснование НМЦ'!#REF!</f>
        <v>#REF!</v>
      </c>
      <c r="C12" s="21" t="e">
        <f>'Обоснование НМЦ'!#REF!</f>
        <v>#REF!</v>
      </c>
      <c r="D12" s="21" t="e">
        <f>'Обоснование НМЦ'!#REF!</f>
        <v>#REF!</v>
      </c>
      <c r="E12" s="21" t="e">
        <f t="shared" si="0"/>
        <v>#REF!</v>
      </c>
    </row>
    <row r="13" spans="1:5" x14ac:dyDescent="0.3">
      <c r="A13" s="20">
        <v>4</v>
      </c>
      <c r="B13" s="21" t="e">
        <f>'Обоснование НМЦ'!#REF!</f>
        <v>#REF!</v>
      </c>
      <c r="C13" s="21" t="e">
        <f>'Обоснование НМЦ'!#REF!</f>
        <v>#REF!</v>
      </c>
      <c r="D13" s="21" t="e">
        <f>'Обоснование НМЦ'!#REF!</f>
        <v>#REF!</v>
      </c>
      <c r="E13" s="21" t="e">
        <f t="shared" si="0"/>
        <v>#REF!</v>
      </c>
    </row>
    <row r="14" spans="1:5" x14ac:dyDescent="0.3">
      <c r="A14" s="20">
        <v>5</v>
      </c>
      <c r="B14" s="21" t="e">
        <f>'Обоснование НМЦ'!#REF!</f>
        <v>#REF!</v>
      </c>
      <c r="C14" s="21" t="e">
        <f>'Обоснование НМЦ'!#REF!</f>
        <v>#REF!</v>
      </c>
      <c r="D14" s="21" t="e">
        <f>'Обоснование НМЦ'!#REF!</f>
        <v>#REF!</v>
      </c>
      <c r="E14" s="21" t="e">
        <f t="shared" si="0"/>
        <v>#REF!</v>
      </c>
    </row>
    <row r="15" spans="1:5" x14ac:dyDescent="0.3">
      <c r="A15" s="20">
        <v>6</v>
      </c>
      <c r="B15" s="21">
        <f>'Обоснование НМЦ'!E22</f>
        <v>0</v>
      </c>
      <c r="C15" s="21">
        <f>'Обоснование НМЦ'!F22</f>
        <v>0</v>
      </c>
      <c r="D15" s="21" t="e">
        <f>'Обоснование НМЦ'!#REF!</f>
        <v>#REF!</v>
      </c>
      <c r="E15" s="21" t="e">
        <f t="shared" si="0"/>
        <v>#REF!</v>
      </c>
    </row>
    <row r="16" spans="1:5" x14ac:dyDescent="0.3">
      <c r="A16" s="20">
        <v>7</v>
      </c>
      <c r="B16" s="21">
        <f>'Обоснование НМЦ'!E23</f>
        <v>0</v>
      </c>
      <c r="C16" s="21">
        <f>'Обоснование НМЦ'!F23</f>
        <v>0</v>
      </c>
      <c r="D16" s="21" t="e">
        <f>'Обоснование НМЦ'!#REF!</f>
        <v>#REF!</v>
      </c>
      <c r="E16" s="21" t="e">
        <f t="shared" si="0"/>
        <v>#REF!</v>
      </c>
    </row>
    <row r="17" spans="1:5" x14ac:dyDescent="0.3">
      <c r="A17" s="20">
        <v>8</v>
      </c>
      <c r="B17" s="21">
        <f>'Обоснование НМЦ'!E24</f>
        <v>0</v>
      </c>
      <c r="C17" s="21">
        <f>'Обоснование НМЦ'!F24</f>
        <v>0</v>
      </c>
      <c r="D17" s="21" t="e">
        <f>'Обоснование НМЦ'!#REF!</f>
        <v>#REF!</v>
      </c>
      <c r="E17" s="21" t="e">
        <f t="shared" si="0"/>
        <v>#REF!</v>
      </c>
    </row>
    <row r="18" spans="1:5" x14ac:dyDescent="0.3">
      <c r="A18" s="20">
        <v>9</v>
      </c>
      <c r="B18" s="21">
        <f>'Обоснование НМЦ'!E25</f>
        <v>0</v>
      </c>
      <c r="C18" s="21">
        <f>'Обоснование НМЦ'!F25</f>
        <v>0</v>
      </c>
      <c r="D18" s="21" t="e">
        <f>'Обоснование НМЦ'!#REF!</f>
        <v>#REF!</v>
      </c>
      <c r="E18" s="21" t="e">
        <f t="shared" si="0"/>
        <v>#REF!</v>
      </c>
    </row>
    <row r="19" spans="1:5" x14ac:dyDescent="0.3">
      <c r="A19" s="20">
        <v>10</v>
      </c>
      <c r="B19" s="21" t="e">
        <f>'Обоснование НМЦ'!#REF!</f>
        <v>#REF!</v>
      </c>
      <c r="C19" s="21" t="e">
        <f>'Обоснование НМЦ'!#REF!</f>
        <v>#REF!</v>
      </c>
      <c r="D19" s="21" t="e">
        <f>'Обоснование НМЦ'!#REF!</f>
        <v>#REF!</v>
      </c>
      <c r="E19" s="21" t="e">
        <f t="shared" si="0"/>
        <v>#REF!</v>
      </c>
    </row>
    <row r="20" spans="1:5" x14ac:dyDescent="0.3">
      <c r="A20" s="20">
        <v>11</v>
      </c>
      <c r="B20" s="21" t="e">
        <f>'Обоснование НМЦ'!#REF!</f>
        <v>#REF!</v>
      </c>
      <c r="C20" s="21" t="e">
        <f>'Обоснование НМЦ'!#REF!</f>
        <v>#REF!</v>
      </c>
      <c r="D20" s="21" t="e">
        <f>'Обоснование НМЦ'!#REF!</f>
        <v>#REF!</v>
      </c>
      <c r="E20" s="21" t="e">
        <f t="shared" si="0"/>
        <v>#REF!</v>
      </c>
    </row>
    <row r="21" spans="1:5" x14ac:dyDescent="0.3">
      <c r="A21" s="20">
        <v>12</v>
      </c>
      <c r="B21" s="21" t="e">
        <f>'Обоснование НМЦ'!#REF!</f>
        <v>#REF!</v>
      </c>
      <c r="C21" s="21" t="e">
        <f>'Обоснование НМЦ'!#REF!</f>
        <v>#REF!</v>
      </c>
      <c r="D21" s="21" t="e">
        <f>'Обоснование НМЦ'!#REF!</f>
        <v>#REF!</v>
      </c>
      <c r="E21" s="21" t="e">
        <f t="shared" si="0"/>
        <v>#REF!</v>
      </c>
    </row>
    <row r="22" spans="1:5" x14ac:dyDescent="0.3">
      <c r="A22" s="20">
        <v>13</v>
      </c>
      <c r="B22" s="21">
        <f>'Обоснование НМЦ'!E26</f>
        <v>0</v>
      </c>
      <c r="C22" s="21">
        <f>'Обоснование НМЦ'!F26</f>
        <v>0</v>
      </c>
      <c r="D22" s="21" t="e">
        <f>'Обоснование НМЦ'!#REF!</f>
        <v>#REF!</v>
      </c>
      <c r="E22" s="21" t="e">
        <f t="shared" si="0"/>
        <v>#REF!</v>
      </c>
    </row>
    <row r="23" spans="1:5" x14ac:dyDescent="0.3">
      <c r="A23" s="20">
        <v>14</v>
      </c>
      <c r="B23" s="21" t="e">
        <f>'Обоснование НМЦ'!#REF!</f>
        <v>#REF!</v>
      </c>
      <c r="C23" s="21" t="e">
        <f>'Обоснование НМЦ'!#REF!</f>
        <v>#REF!</v>
      </c>
      <c r="D23" s="21" t="e">
        <f>'Обоснование НМЦ'!#REF!</f>
        <v>#REF!</v>
      </c>
      <c r="E23" s="21" t="e">
        <f t="shared" si="0"/>
        <v>#REF!</v>
      </c>
    </row>
    <row r="24" spans="1:5" x14ac:dyDescent="0.3">
      <c r="A24" s="20">
        <v>15</v>
      </c>
      <c r="B24" s="21" t="e">
        <f>'Обоснование НМЦ'!#REF!</f>
        <v>#REF!</v>
      </c>
      <c r="C24" s="21" t="e">
        <f>'Обоснование НМЦ'!#REF!</f>
        <v>#REF!</v>
      </c>
      <c r="D24" s="21" t="e">
        <f>'Обоснование НМЦ'!#REF!</f>
        <v>#REF!</v>
      </c>
      <c r="E24" s="21" t="e">
        <f t="shared" si="0"/>
        <v>#REF!</v>
      </c>
    </row>
    <row r="25" spans="1:5" x14ac:dyDescent="0.3">
      <c r="A25" s="20">
        <v>16</v>
      </c>
      <c r="B25" s="21">
        <f>'Обоснование НМЦ'!E27</f>
        <v>0</v>
      </c>
      <c r="C25" s="21">
        <f>'Обоснование НМЦ'!F27</f>
        <v>0</v>
      </c>
      <c r="D25" s="21" t="e">
        <f>'Обоснование НМЦ'!#REF!</f>
        <v>#REF!</v>
      </c>
      <c r="E25" s="21" t="e">
        <f t="shared" si="0"/>
        <v>#REF!</v>
      </c>
    </row>
    <row r="26" spans="1:5" x14ac:dyDescent="0.3">
      <c r="A26" s="20">
        <v>17</v>
      </c>
      <c r="B26" s="21">
        <f>'Обоснование НМЦ'!E28</f>
        <v>0</v>
      </c>
      <c r="C26" s="21">
        <f>'Обоснование НМЦ'!F28</f>
        <v>0</v>
      </c>
      <c r="D26" s="21" t="e">
        <f>'Обоснование НМЦ'!#REF!</f>
        <v>#REF!</v>
      </c>
      <c r="E26" s="21" t="e">
        <f t="shared" si="0"/>
        <v>#REF!</v>
      </c>
    </row>
    <row r="27" spans="1:5" x14ac:dyDescent="0.3">
      <c r="A27" s="20">
        <v>18</v>
      </c>
      <c r="B27" s="21">
        <f>'Обоснование НМЦ'!E29</f>
        <v>0</v>
      </c>
      <c r="C27" s="21">
        <f>'Обоснование НМЦ'!F29</f>
        <v>0</v>
      </c>
      <c r="D27" s="21" t="e">
        <f>'Обоснование НМЦ'!#REF!</f>
        <v>#REF!</v>
      </c>
      <c r="E27" s="21" t="e">
        <f t="shared" si="0"/>
        <v>#REF!</v>
      </c>
    </row>
    <row r="28" spans="1:5" x14ac:dyDescent="0.3">
      <c r="A28" s="20">
        <v>19</v>
      </c>
      <c r="B28" s="21">
        <f>'Обоснование НМЦ'!E30</f>
        <v>0</v>
      </c>
      <c r="C28" s="21">
        <f>'Обоснование НМЦ'!F30</f>
        <v>0</v>
      </c>
      <c r="D28" s="21" t="e">
        <f>'Обоснование НМЦ'!#REF!</f>
        <v>#REF!</v>
      </c>
      <c r="E28" s="21" t="e">
        <f t="shared" si="0"/>
        <v>#REF!</v>
      </c>
    </row>
    <row r="29" spans="1:5" x14ac:dyDescent="0.3">
      <c r="A29" s="20">
        <v>20</v>
      </c>
      <c r="B29" s="21">
        <f>'Обоснование НМЦ'!E31</f>
        <v>0</v>
      </c>
      <c r="C29" s="21">
        <f>'Обоснование НМЦ'!F31</f>
        <v>0</v>
      </c>
      <c r="D29" s="21" t="e">
        <f>'Обоснование НМЦ'!#REF!</f>
        <v>#REF!</v>
      </c>
      <c r="E29" s="21" t="e">
        <f t="shared" si="0"/>
        <v>#REF!</v>
      </c>
    </row>
    <row r="30" spans="1:5" x14ac:dyDescent="0.3">
      <c r="A30" s="20">
        <v>21</v>
      </c>
      <c r="B30" s="21">
        <f>'Обоснование НМЦ'!E32</f>
        <v>0</v>
      </c>
      <c r="C30" s="21">
        <f>'Обоснование НМЦ'!F32</f>
        <v>0</v>
      </c>
      <c r="D30" s="21" t="e">
        <f>'Обоснование НМЦ'!#REF!</f>
        <v>#REF!</v>
      </c>
      <c r="E30" s="21" t="e">
        <f t="shared" si="0"/>
        <v>#REF!</v>
      </c>
    </row>
    <row r="31" spans="1:5" x14ac:dyDescent="0.3">
      <c r="A31" s="20">
        <v>22</v>
      </c>
      <c r="B31" s="21">
        <f>'Обоснование НМЦ'!E33</f>
        <v>0</v>
      </c>
      <c r="C31" s="21">
        <f>'Обоснование НМЦ'!F33</f>
        <v>0</v>
      </c>
      <c r="D31" s="21" t="e">
        <f>'Обоснование НМЦ'!#REF!</f>
        <v>#REF!</v>
      </c>
      <c r="E31" s="21" t="e">
        <f t="shared" si="0"/>
        <v>#REF!</v>
      </c>
    </row>
    <row r="32" spans="1:5" x14ac:dyDescent="0.3">
      <c r="A32" s="20">
        <v>23</v>
      </c>
      <c r="B32" s="21">
        <f>'Обоснование НМЦ'!E34</f>
        <v>0</v>
      </c>
      <c r="C32" s="21">
        <f>'Обоснование НМЦ'!F34</f>
        <v>0</v>
      </c>
      <c r="D32" s="21" t="e">
        <f>'Обоснование НМЦ'!#REF!</f>
        <v>#REF!</v>
      </c>
      <c r="E32" s="21" t="e">
        <f t="shared" si="0"/>
        <v>#REF!</v>
      </c>
    </row>
    <row r="33" spans="1:5" x14ac:dyDescent="0.3">
      <c r="A33" s="20">
        <v>24</v>
      </c>
      <c r="B33" s="21">
        <f>'Обоснование НМЦ'!E35</f>
        <v>0</v>
      </c>
      <c r="C33" s="21">
        <f>'Обоснование НМЦ'!F35</f>
        <v>0</v>
      </c>
      <c r="D33" s="21" t="e">
        <f>'Обоснование НМЦ'!#REF!</f>
        <v>#REF!</v>
      </c>
      <c r="E33" s="21" t="e">
        <f t="shared" si="0"/>
        <v>#REF!</v>
      </c>
    </row>
    <row r="34" spans="1:5" x14ac:dyDescent="0.3">
      <c r="A34" s="20">
        <v>25</v>
      </c>
      <c r="B34" s="21">
        <f>'Обоснование НМЦ'!E36</f>
        <v>0</v>
      </c>
      <c r="C34" s="21">
        <f>'Обоснование НМЦ'!F36</f>
        <v>0</v>
      </c>
      <c r="D34" s="21" t="e">
        <f>'Обоснование НМЦ'!#REF!</f>
        <v>#REF!</v>
      </c>
      <c r="E34" s="21" t="e">
        <f t="shared" si="0"/>
        <v>#REF!</v>
      </c>
    </row>
    <row r="35" spans="1:5" x14ac:dyDescent="0.3">
      <c r="A35" s="20">
        <v>26</v>
      </c>
      <c r="B35" s="21">
        <f>'Обоснование НМЦ'!E37</f>
        <v>0</v>
      </c>
      <c r="C35" s="21">
        <f>'Обоснование НМЦ'!F37</f>
        <v>0</v>
      </c>
      <c r="D35" s="21" t="e">
        <f>'Обоснование НМЦ'!#REF!</f>
        <v>#REF!</v>
      </c>
      <c r="E35" s="21" t="e">
        <f t="shared" si="0"/>
        <v>#REF!</v>
      </c>
    </row>
    <row r="36" spans="1:5" x14ac:dyDescent="0.3">
      <c r="A36" s="20">
        <v>27</v>
      </c>
      <c r="B36" s="21" t="e">
        <f>'Обоснование НМЦ'!#REF!</f>
        <v>#REF!</v>
      </c>
      <c r="C36" s="21" t="e">
        <f>'Обоснование НМЦ'!#REF!</f>
        <v>#REF!</v>
      </c>
      <c r="D36" s="21" t="e">
        <f>'Обоснование НМЦ'!#REF!</f>
        <v>#REF!</v>
      </c>
      <c r="E36" s="21" t="e">
        <f t="shared" si="0"/>
        <v>#REF!</v>
      </c>
    </row>
    <row r="37" spans="1:5" x14ac:dyDescent="0.3">
      <c r="A37" s="20">
        <v>28</v>
      </c>
      <c r="B37" s="21" t="e">
        <f>'Обоснование НМЦ'!#REF!</f>
        <v>#REF!</v>
      </c>
      <c r="C37" s="21" t="e">
        <f>'Обоснование НМЦ'!#REF!</f>
        <v>#REF!</v>
      </c>
      <c r="D37" s="21" t="e">
        <f>'Обоснование НМЦ'!#REF!</f>
        <v>#REF!</v>
      </c>
      <c r="E37" s="21" t="e">
        <f t="shared" si="0"/>
        <v>#REF!</v>
      </c>
    </row>
    <row r="38" spans="1:5" x14ac:dyDescent="0.3">
      <c r="A38" s="20">
        <v>29</v>
      </c>
      <c r="B38" s="21" t="e">
        <f>'Обоснование НМЦ'!#REF!</f>
        <v>#REF!</v>
      </c>
      <c r="C38" s="21" t="e">
        <f>'Обоснование НМЦ'!#REF!</f>
        <v>#REF!</v>
      </c>
      <c r="D38" s="21" t="e">
        <f>'Обоснование НМЦ'!#REF!</f>
        <v>#REF!</v>
      </c>
      <c r="E38" s="21" t="e">
        <f t="shared" si="0"/>
        <v>#REF!</v>
      </c>
    </row>
    <row r="39" spans="1:5" x14ac:dyDescent="0.3">
      <c r="A39" s="20">
        <v>30</v>
      </c>
      <c r="B39" s="21" t="e">
        <f>'Обоснование НМЦ'!#REF!</f>
        <v>#REF!</v>
      </c>
      <c r="C39" s="21" t="e">
        <f>'Обоснование НМЦ'!#REF!</f>
        <v>#REF!</v>
      </c>
      <c r="D39" s="21" t="e">
        <f>'Обоснование НМЦ'!#REF!</f>
        <v>#REF!</v>
      </c>
      <c r="E39" s="21" t="e">
        <f t="shared" si="0"/>
        <v>#REF!</v>
      </c>
    </row>
    <row r="40" spans="1:5" x14ac:dyDescent="0.3">
      <c r="A40" s="20">
        <v>31</v>
      </c>
      <c r="B40" s="21" t="e">
        <f>'Обоснование НМЦ'!#REF!</f>
        <v>#REF!</v>
      </c>
      <c r="C40" s="21" t="e">
        <f>'Обоснование НМЦ'!#REF!</f>
        <v>#REF!</v>
      </c>
      <c r="D40" s="21" t="e">
        <f>'Обоснование НМЦ'!#REF!</f>
        <v>#REF!</v>
      </c>
      <c r="E40" s="21" t="e">
        <f t="shared" si="0"/>
        <v>#REF!</v>
      </c>
    </row>
    <row r="41" spans="1:5" x14ac:dyDescent="0.3">
      <c r="A41" s="20">
        <v>32</v>
      </c>
      <c r="B41" s="21" t="e">
        <f>'Обоснование НМЦ'!#REF!</f>
        <v>#REF!</v>
      </c>
      <c r="C41" s="21" t="e">
        <f>'Обоснование НМЦ'!#REF!</f>
        <v>#REF!</v>
      </c>
      <c r="D41" s="21" t="e">
        <f>'Обоснование НМЦ'!#REF!</f>
        <v>#REF!</v>
      </c>
      <c r="E41" s="21" t="e">
        <f t="shared" si="0"/>
        <v>#REF!</v>
      </c>
    </row>
    <row r="42" spans="1:5" x14ac:dyDescent="0.3">
      <c r="A42" s="20">
        <v>33</v>
      </c>
      <c r="B42" s="21" t="e">
        <f>'Обоснование НМЦ'!#REF!</f>
        <v>#REF!</v>
      </c>
      <c r="C42" s="21" t="e">
        <f>'Обоснование НМЦ'!#REF!</f>
        <v>#REF!</v>
      </c>
      <c r="D42" s="21" t="e">
        <f>'Обоснование НМЦ'!#REF!</f>
        <v>#REF!</v>
      </c>
      <c r="E42" s="21" t="e">
        <f t="shared" si="0"/>
        <v>#REF!</v>
      </c>
    </row>
    <row r="43" spans="1:5" x14ac:dyDescent="0.3">
      <c r="A43" s="20">
        <v>34</v>
      </c>
      <c r="B43" s="21">
        <f>'Обоснование НМЦ'!E27</f>
        <v>0</v>
      </c>
      <c r="C43" s="21">
        <f>'Обоснование НМЦ'!F27</f>
        <v>0</v>
      </c>
      <c r="D43" s="21" t="e">
        <f>'Обоснование НМЦ'!#REF!</f>
        <v>#REF!</v>
      </c>
      <c r="E43" s="21" t="e">
        <f t="shared" ref="E43:E59" si="1">SMALL(B43:D43,1)</f>
        <v>#REF!</v>
      </c>
    </row>
    <row r="44" spans="1:5" x14ac:dyDescent="0.3">
      <c r="A44" s="20">
        <v>35</v>
      </c>
      <c r="B44" s="21">
        <f>'Обоснование НМЦ'!E28</f>
        <v>0</v>
      </c>
      <c r="C44" s="21">
        <f>'Обоснование НМЦ'!F28</f>
        <v>0</v>
      </c>
      <c r="D44" s="21" t="e">
        <f>'Обоснование НМЦ'!#REF!</f>
        <v>#REF!</v>
      </c>
      <c r="E44" s="21" t="e">
        <f t="shared" si="1"/>
        <v>#REF!</v>
      </c>
    </row>
    <row r="45" spans="1:5" x14ac:dyDescent="0.3">
      <c r="A45" s="20">
        <v>36</v>
      </c>
      <c r="B45" s="21">
        <f>'Обоснование НМЦ'!E29</f>
        <v>0</v>
      </c>
      <c r="C45" s="21">
        <f>'Обоснование НМЦ'!F29</f>
        <v>0</v>
      </c>
      <c r="D45" s="21" t="e">
        <f>'Обоснование НМЦ'!#REF!</f>
        <v>#REF!</v>
      </c>
      <c r="E45" s="21" t="e">
        <f t="shared" si="1"/>
        <v>#REF!</v>
      </c>
    </row>
    <row r="46" spans="1:5" x14ac:dyDescent="0.3">
      <c r="A46" s="20">
        <v>37</v>
      </c>
      <c r="B46" s="21">
        <f>'Обоснование НМЦ'!E30</f>
        <v>0</v>
      </c>
      <c r="C46" s="21">
        <f>'Обоснование НМЦ'!F30</f>
        <v>0</v>
      </c>
      <c r="D46" s="21" t="e">
        <f>'Обоснование НМЦ'!#REF!</f>
        <v>#REF!</v>
      </c>
      <c r="E46" s="21" t="e">
        <f t="shared" si="1"/>
        <v>#REF!</v>
      </c>
    </row>
    <row r="47" spans="1:5" x14ac:dyDescent="0.3">
      <c r="A47" s="20">
        <v>38</v>
      </c>
      <c r="B47" s="21">
        <f>'Обоснование НМЦ'!E31</f>
        <v>0</v>
      </c>
      <c r="C47" s="21">
        <f>'Обоснование НМЦ'!F31</f>
        <v>0</v>
      </c>
      <c r="D47" s="21" t="e">
        <f>'Обоснование НМЦ'!#REF!</f>
        <v>#REF!</v>
      </c>
      <c r="E47" s="21" t="e">
        <f t="shared" si="1"/>
        <v>#REF!</v>
      </c>
    </row>
    <row r="48" spans="1:5" x14ac:dyDescent="0.3">
      <c r="A48" s="20">
        <v>39</v>
      </c>
      <c r="B48" s="21">
        <f>'Обоснование НМЦ'!E32</f>
        <v>0</v>
      </c>
      <c r="C48" s="21">
        <f>'Обоснование НМЦ'!F32</f>
        <v>0</v>
      </c>
      <c r="D48" s="21" t="e">
        <f>'Обоснование НМЦ'!#REF!</f>
        <v>#REF!</v>
      </c>
      <c r="E48" s="21" t="e">
        <f t="shared" si="1"/>
        <v>#REF!</v>
      </c>
    </row>
    <row r="49" spans="1:5" x14ac:dyDescent="0.3">
      <c r="A49" s="20">
        <v>40</v>
      </c>
      <c r="B49" s="21">
        <f>'Обоснование НМЦ'!E33</f>
        <v>0</v>
      </c>
      <c r="C49" s="21">
        <f>'Обоснование НМЦ'!F33</f>
        <v>0</v>
      </c>
      <c r="D49" s="21" t="e">
        <f>'Обоснование НМЦ'!#REF!</f>
        <v>#REF!</v>
      </c>
      <c r="E49" s="21" t="e">
        <f t="shared" si="1"/>
        <v>#REF!</v>
      </c>
    </row>
    <row r="50" spans="1:5" x14ac:dyDescent="0.3">
      <c r="A50" s="20">
        <v>41</v>
      </c>
      <c r="B50" s="21">
        <f>'Обоснование НМЦ'!E34</f>
        <v>0</v>
      </c>
      <c r="C50" s="21">
        <f>'Обоснование НМЦ'!F34</f>
        <v>0</v>
      </c>
      <c r="D50" s="21" t="e">
        <f>'Обоснование НМЦ'!#REF!</f>
        <v>#REF!</v>
      </c>
      <c r="E50" s="21" t="e">
        <f t="shared" si="1"/>
        <v>#REF!</v>
      </c>
    </row>
    <row r="51" spans="1:5" x14ac:dyDescent="0.3">
      <c r="A51" s="20">
        <v>42</v>
      </c>
      <c r="B51" s="21">
        <f>'Обоснование НМЦ'!E35</f>
        <v>0</v>
      </c>
      <c r="C51" s="21">
        <f>'Обоснование НМЦ'!F35</f>
        <v>0</v>
      </c>
      <c r="D51" s="21" t="e">
        <f>'Обоснование НМЦ'!#REF!</f>
        <v>#REF!</v>
      </c>
      <c r="E51" s="21" t="e">
        <f t="shared" si="1"/>
        <v>#REF!</v>
      </c>
    </row>
    <row r="52" spans="1:5" x14ac:dyDescent="0.3">
      <c r="A52" s="20">
        <v>43</v>
      </c>
      <c r="B52" s="21">
        <f>'Обоснование НМЦ'!E36</f>
        <v>0</v>
      </c>
      <c r="C52" s="21">
        <f>'Обоснование НМЦ'!F36</f>
        <v>0</v>
      </c>
      <c r="D52" s="21" t="e">
        <f>'Обоснование НМЦ'!#REF!</f>
        <v>#REF!</v>
      </c>
      <c r="E52" s="21" t="e">
        <f t="shared" si="1"/>
        <v>#REF!</v>
      </c>
    </row>
    <row r="53" spans="1:5" x14ac:dyDescent="0.3">
      <c r="A53" s="20">
        <v>44</v>
      </c>
      <c r="B53" s="21">
        <f>'Обоснование НМЦ'!E37</f>
        <v>0</v>
      </c>
      <c r="C53" s="21">
        <f>'Обоснование НМЦ'!F37</f>
        <v>0</v>
      </c>
      <c r="D53" s="21" t="e">
        <f>'Обоснование НМЦ'!#REF!</f>
        <v>#REF!</v>
      </c>
      <c r="E53" s="21" t="e">
        <f t="shared" si="1"/>
        <v>#REF!</v>
      </c>
    </row>
    <row r="54" spans="1:5" x14ac:dyDescent="0.3">
      <c r="A54" s="20">
        <v>45</v>
      </c>
      <c r="B54" s="21" t="e">
        <f>'Обоснование НМЦ'!#REF!</f>
        <v>#REF!</v>
      </c>
      <c r="C54" s="21" t="e">
        <f>'Обоснование НМЦ'!#REF!</f>
        <v>#REF!</v>
      </c>
      <c r="D54" s="21" t="e">
        <f>'Обоснование НМЦ'!#REF!</f>
        <v>#REF!</v>
      </c>
      <c r="E54" s="21" t="e">
        <f t="shared" si="1"/>
        <v>#REF!</v>
      </c>
    </row>
    <row r="55" spans="1:5" x14ac:dyDescent="0.3">
      <c r="A55" s="20">
        <v>46</v>
      </c>
      <c r="B55" s="21" t="e">
        <f>'Обоснование НМЦ'!#REF!</f>
        <v>#REF!</v>
      </c>
      <c r="C55" s="21" t="e">
        <f>'Обоснование НМЦ'!#REF!</f>
        <v>#REF!</v>
      </c>
      <c r="D55" s="21" t="e">
        <f>'Обоснование НМЦ'!#REF!</f>
        <v>#REF!</v>
      </c>
      <c r="E55" s="21" t="e">
        <f t="shared" si="1"/>
        <v>#REF!</v>
      </c>
    </row>
    <row r="56" spans="1:5" x14ac:dyDescent="0.3">
      <c r="A56" s="20">
        <v>47</v>
      </c>
      <c r="B56" s="21" t="e">
        <f>'Обоснование НМЦ'!#REF!</f>
        <v>#REF!</v>
      </c>
      <c r="C56" s="21" t="e">
        <f>'Обоснование НМЦ'!#REF!</f>
        <v>#REF!</v>
      </c>
      <c r="D56" s="21" t="e">
        <f>'Обоснование НМЦ'!#REF!</f>
        <v>#REF!</v>
      </c>
      <c r="E56" s="21" t="e">
        <f t="shared" si="1"/>
        <v>#REF!</v>
      </c>
    </row>
    <row r="57" spans="1:5" x14ac:dyDescent="0.3">
      <c r="A57" s="20">
        <v>48</v>
      </c>
      <c r="B57" s="21" t="e">
        <f>'Обоснование НМЦ'!#REF!</f>
        <v>#REF!</v>
      </c>
      <c r="C57" s="21" t="e">
        <f>'Обоснование НМЦ'!#REF!</f>
        <v>#REF!</v>
      </c>
      <c r="D57" s="21" t="e">
        <f>'Обоснование НМЦ'!#REF!</f>
        <v>#REF!</v>
      </c>
      <c r="E57" s="21" t="e">
        <f t="shared" si="1"/>
        <v>#REF!</v>
      </c>
    </row>
    <row r="58" spans="1:5" x14ac:dyDescent="0.3">
      <c r="A58" s="20">
        <v>49</v>
      </c>
      <c r="B58" s="21" t="e">
        <f>'Обоснование НМЦ'!#REF!</f>
        <v>#REF!</v>
      </c>
      <c r="C58" s="21" t="e">
        <f>'Обоснование НМЦ'!#REF!</f>
        <v>#REF!</v>
      </c>
      <c r="D58" s="21" t="e">
        <f>'Обоснование НМЦ'!#REF!</f>
        <v>#REF!</v>
      </c>
      <c r="E58" s="21" t="e">
        <f t="shared" si="1"/>
        <v>#REF!</v>
      </c>
    </row>
    <row r="59" spans="1:5" x14ac:dyDescent="0.3">
      <c r="A59" s="20">
        <v>50</v>
      </c>
      <c r="B59" s="21" t="e">
        <f>'Обоснование НМЦ'!#REF!</f>
        <v>#REF!</v>
      </c>
      <c r="C59" s="21" t="e">
        <f>'Обоснование НМЦ'!#REF!</f>
        <v>#REF!</v>
      </c>
      <c r="D59" s="21" t="e">
        <f>'Обоснование НМЦ'!#REF!</f>
        <v>#REF!</v>
      </c>
      <c r="E59" s="21" t="e">
        <f t="shared" si="1"/>
        <v>#REF!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</vt:lpstr>
      <vt:lpstr>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2026-07-21T08:51:55Z</dcterms:modified>
</cp:coreProperties>
</file>