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T:\1 Закупки\ФЗ-44\44-ФЗ в 2026 году\ЕАТ 2026г\ИТС 1С Аптека\"/>
    </mc:Choice>
  </mc:AlternateContent>
  <bookViews>
    <workbookView xWindow="0" yWindow="0" windowWidth="19155" windowHeight="10065"/>
  </bookViews>
  <sheets>
    <sheet name="просто НМЦК" sheetId="20" r:id="rId1"/>
    <sheet name="шаблон" sheetId="19" r:id="rId2"/>
  </sheets>
  <definedNames>
    <definedName name="RangeW" localSheetId="1">#REF!</definedName>
    <definedName name="RangeW">#REF!</definedName>
    <definedName name="_xlnm.Print_Area" localSheetId="0">'просто НМЦК'!$A$1:$K$40</definedName>
    <definedName name="_xlnm.Print_Area" localSheetId="1">шаблон!$A$1:$N$22</definedName>
  </definedNames>
  <calcPr calcId="162913"/>
</workbook>
</file>

<file path=xl/calcChain.xml><?xml version="1.0" encoding="utf-8"?>
<calcChain xmlns="http://schemas.openxmlformats.org/spreadsheetml/2006/main">
  <c r="K6" i="20" l="1"/>
  <c r="G6" i="20" l="1"/>
  <c r="F6" i="20"/>
  <c r="H6" i="20" l="1"/>
  <c r="M10" i="19"/>
  <c r="M11" i="19"/>
  <c r="M12" i="19"/>
  <c r="M13" i="19"/>
  <c r="M14" i="19"/>
  <c r="M15" i="19"/>
  <c r="M16" i="19"/>
  <c r="K10" i="19"/>
  <c r="L10" i="19" s="1"/>
  <c r="K11" i="19"/>
  <c r="K12" i="19"/>
  <c r="K13" i="19"/>
  <c r="L13" i="19" s="1"/>
  <c r="K14" i="19"/>
  <c r="L14" i="19" s="1"/>
  <c r="K15" i="19"/>
  <c r="K16" i="19"/>
  <c r="J11" i="19"/>
  <c r="N11" i="19" s="1"/>
  <c r="J13" i="19"/>
  <c r="N13" i="19" s="1"/>
  <c r="J15" i="19"/>
  <c r="N15" i="19" s="1"/>
  <c r="G10" i="19"/>
  <c r="J10" i="19" s="1"/>
  <c r="N10" i="19" s="1"/>
  <c r="G11" i="19"/>
  <c r="G12" i="19"/>
  <c r="J12" i="19" s="1"/>
  <c r="N12" i="19" s="1"/>
  <c r="G13" i="19"/>
  <c r="G14" i="19"/>
  <c r="J14" i="19" s="1"/>
  <c r="N14" i="19" s="1"/>
  <c r="G15" i="19"/>
  <c r="G16" i="19"/>
  <c r="J16" i="19" s="1"/>
  <c r="N16" i="19" s="1"/>
  <c r="K7" i="20" l="1"/>
  <c r="L12" i="19"/>
  <c r="L16" i="19"/>
  <c r="L15" i="19"/>
  <c r="L11" i="19"/>
  <c r="G9" i="19"/>
  <c r="J9" i="19" s="1"/>
  <c r="N9" i="19" s="1"/>
  <c r="K9" i="19"/>
  <c r="M9" i="19"/>
  <c r="L9" i="19" l="1"/>
  <c r="N17" i="19"/>
</calcChain>
</file>

<file path=xl/sharedStrings.xml><?xml version="1.0" encoding="utf-8"?>
<sst xmlns="http://schemas.openxmlformats.org/spreadsheetml/2006/main" count="55" uniqueCount="54">
  <si>
    <t>Ед. измер.</t>
  </si>
  <si>
    <t>№ п/п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</si>
  <si>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</si>
  <si>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ед.</t>
  </si>
  <si>
    <t>n - кол-во значений, используемых в расчете</t>
  </si>
  <si>
    <t>Определение однородности совокупности значений выявленных цен</t>
  </si>
  <si>
    <t>Среднее квадратичное отклонение</t>
  </si>
  <si>
    <t>ИЦИ № 1</t>
  </si>
  <si>
    <t>ИЦИ № 2</t>
  </si>
  <si>
    <t>ИЦИ № 3</t>
  </si>
  <si>
    <r>
      <t xml:space="preserve">V - коэф-нт вариации                  </t>
    </r>
    <r>
      <rPr>
        <i/>
        <sz val="12"/>
        <rFont val="Times New Roman"/>
        <family val="1"/>
        <charset val="204"/>
      </rPr>
      <t>(не должен превышать 33%)</t>
    </r>
  </si>
  <si>
    <t>Наименование предмета контракта</t>
  </si>
  <si>
    <t xml:space="preserve">Коммерческие предложения (без учета НДС) </t>
  </si>
  <si>
    <t>НМЦК</t>
  </si>
  <si>
    <t>7 =4+5+6</t>
  </si>
  <si>
    <t>9 =кол-во ответов ИЦИ</t>
  </si>
  <si>
    <t>&lt;ц&gt; - средн. арифм. величина цены единицы прод-ции с округлением до сотых долей, руб.</t>
  </si>
  <si>
    <t xml:space="preserve">Начальная цена единицы медицинского изделия (далее - НЦЕ), устанавливается как средневзвешенное значение собранных заказчиком, с округлением до сотых долей </t>
  </si>
  <si>
    <t>16 =15*8</t>
  </si>
  <si>
    <t>уп</t>
  </si>
  <si>
    <t>* в соответсвии с п.18 приказа Министерства здравоохранения РФ от 15 мая 2020 г. № 450н. 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соотвествующей закупки, с пропорциональным снижением начальных цен единиц закупаемых изделий.</t>
  </si>
  <si>
    <t>Расчет НМЦК подготовил: старший специалист по закупкам ______________________ Дедов А.В.
04.08.2021</t>
  </si>
  <si>
    <t xml:space="preserve">На основании приведенных данных устанавливается следующая начальная (максимальная) цена контракта: 86 400,00 (Восемьдесят шесть тысяч четыреста) рублей 00 копеек.
</t>
  </si>
  <si>
    <t>Кровать медицинская функциональная</t>
  </si>
  <si>
    <t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</si>
  <si>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Обоснование начальной (максимальной) цены контракта</t>
  </si>
  <si>
    <t>№ п.п</t>
  </si>
  <si>
    <t>Наименование</t>
  </si>
  <si>
    <t>Средняя величина, руб.</t>
  </si>
  <si>
    <t>Коэффициент вариации %</t>
  </si>
  <si>
    <t>Ед. измерения</t>
  </si>
  <si>
    <t>Количество в единицах измерения</t>
  </si>
  <si>
    <t>ИТОГО</t>
  </si>
  <si>
    <t>среднее квадратичное отклонение
  ( σ )</t>
  </si>
  <si>
    <t xml:space="preserve">В целях определения однородности совокупности значений выявленных цен, используемых в расчете НМЦК необходимо определить коэффициент вариации. </t>
  </si>
  <si>
    <t xml:space="preserve">Коэффициент вариации цены рассчитывается по следующей формуле:              </t>
  </si>
  <si>
    <t xml:space="preserve"> - коэффициент вариации;</t>
  </si>
  <si>
    <t xml:space="preserve"> - среднее квадратичное отклонение;</t>
  </si>
  <si>
    <t xml:space="preserve"> - цена товара, указанная в источнике с номером I;</t>
  </si>
  <si>
    <t xml:space="preserve"> - средняя арифметическая величина цены товара;</t>
  </si>
  <si>
    <t xml:space="preserve"> - количество значений, используемых в расчете.</t>
  </si>
  <si>
    <t>Коэффициент вариации составляет менее 33 %, совокупность цен признается однородной.</t>
  </si>
  <si>
    <t xml:space="preserve">  где:   </t>
  </si>
  <si>
    <t xml:space="preserve"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определение и обоснование начальной (максимальной) цены государственного контракта (далее – НМЦК) произведено методом сопоставимых рыночных цен (анализа рынка).
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(далее – Рекомендации), утвержденными приказом Минэкономразвития России от 02.10.2013 № 567, для расчета НМЦК методом сопоставимых рыночных цен (анализа рынка) осуществлен сбор ценовой информации.
Для определения начальной (максимальной) цены Контракта были использованы следующие ценовые предложения:
</t>
  </si>
  <si>
    <t>«Оказание услуги Заказчику программных продуктов 1С:КП Медицина, комплексная поддержка (1С:КП) »</t>
  </si>
  <si>
    <t>Оказание услуги Заказчику программных продуктов 1С:КП Медицина, комплексная поддержка (1С:КП)</t>
  </si>
  <si>
    <t>усл.ед.</t>
  </si>
  <si>
    <t>Ценовое предложение 1 от 13.08.2026 № ПС-10/353, руб.</t>
  </si>
  <si>
    <t>Ценовое предложение 2 от 13.08.2026 № СС-73/45, руб</t>
  </si>
  <si>
    <t>Ценовое предложение 3 от 13.08.2026 № ЧДС-559, руб</t>
  </si>
  <si>
    <t>Сумма 
(в соответствии с min КП), 
руб.</t>
  </si>
  <si>
    <t>На основании приведенных данных устанавливается следующая начальная (максимальная) цена контракта: 63 012.00 (шестьдесят три тысячи двенадцать) рублей 00 копеек.</t>
  </si>
  <si>
    <t>Подготовил: старший специалист по закупкам Манукян К.С.</t>
  </si>
  <si>
    <t>25.08.2026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</si>
</sst>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[$-419]General"/>
    <numFmt numFmtId="166" formatCode="#,##0.00_ ;\-#,##0.00\ "/>
  </numFmts>
  <fonts count="42" x14ac:knownFonts="1"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Helv"/>
      <charset val="204"/>
    </font>
    <font>
      <i/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8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2">
    <xf numFmtId="0" fontId="0" fillId="0" borderId="0"/>
    <xf numFmtId="0" fontId="1" fillId="0" borderId="0"/>
    <xf numFmtId="165" fontId="29" fillId="0" borderId="0" applyBorder="0" applyProtection="0"/>
    <xf numFmtId="0" fontId="3" fillId="0" borderId="0"/>
    <xf numFmtId="0" fontId="15" fillId="0" borderId="0"/>
    <xf numFmtId="0" fontId="15" fillId="0" borderId="0"/>
    <xf numFmtId="0" fontId="27" fillId="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4" fillId="4" borderId="1" applyNumberFormat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6" fillId="11" borderId="1" applyNumberFormat="0" applyAlignment="0" applyProtection="0"/>
    <xf numFmtId="0" fontId="30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31" fillId="0" borderId="0"/>
    <xf numFmtId="0" fontId="3" fillId="0" borderId="0"/>
    <xf numFmtId="0" fontId="15" fillId="0" borderId="0" applyFill="0"/>
    <xf numFmtId="0" fontId="31" fillId="0" borderId="0"/>
    <xf numFmtId="0" fontId="15" fillId="0" borderId="0"/>
    <xf numFmtId="0" fontId="1" fillId="0" borderId="0"/>
    <xf numFmtId="0" fontId="31" fillId="0" borderId="0"/>
    <xf numFmtId="0" fontId="15" fillId="0" borderId="0"/>
    <xf numFmtId="0" fontId="15" fillId="0" borderId="0"/>
    <xf numFmtId="0" fontId="31" fillId="0" borderId="0"/>
    <xf numFmtId="0" fontId="3" fillId="0" borderId="0"/>
    <xf numFmtId="0" fontId="32" fillId="0" borderId="0"/>
    <xf numFmtId="0" fontId="31" fillId="0" borderId="0"/>
    <xf numFmtId="0" fontId="3" fillId="0" borderId="0"/>
    <xf numFmtId="0" fontId="15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4" borderId="8" applyNumberFormat="0" applyFont="0" applyAlignment="0" applyProtection="0"/>
    <xf numFmtId="0" fontId="1" fillId="14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4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</cellStyleXfs>
  <cellXfs count="94">
    <xf numFmtId="0" fontId="0" fillId="0" borderId="0" xfId="0"/>
    <xf numFmtId="0" fontId="0" fillId="0" borderId="0" xfId="0" applyAlignment="1">
      <alignment vertical="top"/>
    </xf>
    <xf numFmtId="0" fontId="22" fillId="0" borderId="0" xfId="0" applyFont="1" applyAlignment="1">
      <alignment vertical="top"/>
    </xf>
    <xf numFmtId="0" fontId="22" fillId="0" borderId="0" xfId="0" applyFont="1" applyBorder="1" applyAlignment="1">
      <alignment vertical="top"/>
    </xf>
    <xf numFmtId="0" fontId="22" fillId="0" borderId="0" xfId="56" applyFont="1" applyAlignment="1">
      <alignment vertical="top"/>
    </xf>
    <xf numFmtId="0" fontId="22" fillId="0" borderId="0" xfId="0" applyFont="1" applyAlignment="1">
      <alignment horizontal="right" vertical="top"/>
    </xf>
    <xf numFmtId="0" fontId="21" fillId="0" borderId="0" xfId="0" applyFont="1" applyAlignment="1">
      <alignment vertical="top"/>
    </xf>
    <xf numFmtId="0" fontId="33" fillId="0" borderId="0" xfId="0" applyFont="1"/>
    <xf numFmtId="0" fontId="22" fillId="0" borderId="0" xfId="0" applyFont="1"/>
    <xf numFmtId="0" fontId="28" fillId="0" borderId="0" xfId="0" applyFont="1" applyAlignment="1">
      <alignment horizontal="center"/>
    </xf>
    <xf numFmtId="0" fontId="24" fillId="0" borderId="0" xfId="0" applyFont="1" applyAlignment="1">
      <alignment horizontal="center" vertical="top" wrapText="1"/>
    </xf>
    <xf numFmtId="0" fontId="23" fillId="0" borderId="0" xfId="0" applyFont="1" applyAlignment="1"/>
    <xf numFmtId="0" fontId="22" fillId="0" borderId="10" xfId="0" applyFont="1" applyFill="1" applyBorder="1" applyAlignment="1">
      <alignment horizontal="center" vertical="center" wrapText="1"/>
    </xf>
    <xf numFmtId="0" fontId="25" fillId="15" borderId="10" xfId="0" applyFont="1" applyFill="1" applyBorder="1" applyAlignment="1">
      <alignment horizontal="center" vertical="center" wrapText="1"/>
    </xf>
    <xf numFmtId="0" fontId="25" fillId="15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5" fillId="15" borderId="16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23" fillId="0" borderId="0" xfId="0" applyNumberFormat="1" applyFont="1" applyBorder="1" applyAlignment="1">
      <alignment vertical="center"/>
    </xf>
    <xf numFmtId="0" fontId="25" fillId="15" borderId="17" xfId="0" applyFont="1" applyFill="1" applyBorder="1" applyAlignment="1">
      <alignment horizontal="center" vertical="center" wrapText="1"/>
    </xf>
    <xf numFmtId="0" fontId="25" fillId="15" borderId="11" xfId="0" applyFont="1" applyFill="1" applyBorder="1" applyAlignment="1">
      <alignment horizontal="center" vertical="center" wrapText="1"/>
    </xf>
    <xf numFmtId="4" fontId="22" fillId="0" borderId="10" xfId="0" applyNumberFormat="1" applyFont="1" applyFill="1" applyBorder="1" applyAlignment="1">
      <alignment horizontal="center" vertical="center" wrapText="1"/>
    </xf>
    <xf numFmtId="166" fontId="22" fillId="0" borderId="10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top"/>
    </xf>
    <xf numFmtId="4" fontId="23" fillId="0" borderId="19" xfId="0" applyNumberFormat="1" applyFont="1" applyBorder="1" applyAlignment="1">
      <alignment horizontal="center" vertical="center" wrapText="1"/>
    </xf>
    <xf numFmtId="0" fontId="0" fillId="15" borderId="0" xfId="0" applyFill="1" applyAlignment="1">
      <alignment vertical="center"/>
    </xf>
    <xf numFmtId="0" fontId="23" fillId="15" borderId="14" xfId="0" applyFont="1" applyFill="1" applyBorder="1" applyAlignment="1">
      <alignment horizontal="center" vertical="center"/>
    </xf>
    <xf numFmtId="0" fontId="0" fillId="15" borderId="0" xfId="0" applyFill="1" applyAlignment="1">
      <alignment vertical="top"/>
    </xf>
    <xf numFmtId="0" fontId="23" fillId="15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center" vertical="center"/>
    </xf>
    <xf numFmtId="0" fontId="25" fillId="0" borderId="10" xfId="0" applyNumberFormat="1" applyFont="1" applyFill="1" applyBorder="1" applyAlignment="1">
      <alignment horizontal="center" vertical="center" wrapText="1"/>
    </xf>
    <xf numFmtId="164" fontId="22" fillId="0" borderId="10" xfId="0" applyNumberFormat="1" applyFont="1" applyFill="1" applyBorder="1" applyAlignment="1">
      <alignment horizontal="center" vertical="center" wrapText="1"/>
    </xf>
    <xf numFmtId="10" fontId="22" fillId="0" borderId="10" xfId="0" applyNumberFormat="1" applyFont="1" applyFill="1" applyBorder="1" applyAlignment="1">
      <alignment horizontal="center" vertical="center" wrapText="1"/>
    </xf>
    <xf numFmtId="4" fontId="22" fillId="0" borderId="16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top"/>
    </xf>
    <xf numFmtId="0" fontId="22" fillId="0" borderId="23" xfId="0" applyFont="1" applyFill="1" applyBorder="1" applyAlignment="1">
      <alignment vertical="top" wrapText="1"/>
    </xf>
    <xf numFmtId="0" fontId="22" fillId="0" borderId="0" xfId="0" applyFont="1" applyFill="1"/>
    <xf numFmtId="0" fontId="22" fillId="0" borderId="0" xfId="0" applyFont="1" applyFill="1" applyAlignment="1">
      <alignment horizontal="right" vertical="top"/>
    </xf>
    <xf numFmtId="0" fontId="22" fillId="0" borderId="0" xfId="56" applyFont="1" applyFill="1" applyAlignment="1">
      <alignment vertical="top"/>
    </xf>
    <xf numFmtId="0" fontId="22" fillId="0" borderId="0" xfId="0" applyFont="1" applyFill="1" applyAlignment="1">
      <alignment vertical="top"/>
    </xf>
    <xf numFmtId="0" fontId="21" fillId="0" borderId="0" xfId="0" applyFont="1" applyFill="1" applyAlignment="1">
      <alignment vertical="top"/>
    </xf>
    <xf numFmtId="0" fontId="22" fillId="0" borderId="0" xfId="0" applyFont="1" applyAlignment="1">
      <alignment vertical="top"/>
    </xf>
    <xf numFmtId="4" fontId="22" fillId="0" borderId="10" xfId="0" applyNumberFormat="1" applyFont="1" applyBorder="1" applyAlignment="1">
      <alignment horizontal="center" vertical="center"/>
    </xf>
    <xf numFmtId="0" fontId="23" fillId="0" borderId="0" xfId="0" applyFont="1"/>
    <xf numFmtId="0" fontId="41" fillId="0" borderId="0" xfId="0" applyFont="1" applyAlignment="1">
      <alignment vertical="center"/>
    </xf>
    <xf numFmtId="2" fontId="22" fillId="0" borderId="10" xfId="0" applyNumberFormat="1" applyFont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41" fillId="0" borderId="0" xfId="0" applyFont="1" applyAlignment="1">
      <alignment vertical="center" wrapText="1"/>
    </xf>
    <xf numFmtId="0" fontId="22" fillId="16" borderId="10" xfId="0" applyFont="1" applyFill="1" applyBorder="1" applyAlignment="1">
      <alignment horizontal="center" vertical="center"/>
    </xf>
    <xf numFmtId="0" fontId="22" fillId="16" borderId="10" xfId="0" applyFont="1" applyFill="1" applyBorder="1" applyAlignment="1">
      <alignment vertical="center" wrapText="1"/>
    </xf>
    <xf numFmtId="4" fontId="22" fillId="16" borderId="10" xfId="0" applyNumberFormat="1" applyFont="1" applyFill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4" fontId="22" fillId="0" borderId="16" xfId="0" applyNumberFormat="1" applyFont="1" applyBorder="1" applyAlignment="1">
      <alignment horizontal="center" vertical="center"/>
    </xf>
    <xf numFmtId="4" fontId="22" fillId="0" borderId="19" xfId="0" applyNumberFormat="1" applyFont="1" applyBorder="1" applyAlignment="1">
      <alignment horizontal="center" vertical="center"/>
    </xf>
    <xf numFmtId="0" fontId="22" fillId="16" borderId="0" xfId="0" applyFont="1" applyFill="1" applyAlignment="1">
      <alignment vertical="center" wrapText="1"/>
    </xf>
    <xf numFmtId="0" fontId="22" fillId="16" borderId="0" xfId="0" applyFont="1" applyFill="1" applyAlignment="1">
      <alignment wrapText="1"/>
    </xf>
    <xf numFmtId="0" fontId="40" fillId="16" borderId="0" xfId="0" applyFont="1" applyFill="1" applyAlignment="1">
      <alignment horizontal="center" vertical="center" wrapText="1"/>
    </xf>
    <xf numFmtId="0" fontId="22" fillId="16" borderId="0" xfId="0" applyFont="1" applyFill="1" applyAlignment="1">
      <alignment horizontal="left" vertical="center" wrapText="1"/>
    </xf>
    <xf numFmtId="0" fontId="23" fillId="16" borderId="0" xfId="0" applyFont="1" applyFill="1" applyAlignment="1">
      <alignment horizontal="left" vertical="center" wrapText="1"/>
    </xf>
    <xf numFmtId="0" fontId="41" fillId="0" borderId="0" xfId="0" applyFont="1" applyAlignment="1">
      <alignment horizontal="left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2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top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/>
    </xf>
    <xf numFmtId="0" fontId="37" fillId="0" borderId="0" xfId="0" applyFont="1" applyAlignment="1">
      <alignment horizontal="center" vertical="top" wrapText="1"/>
    </xf>
    <xf numFmtId="0" fontId="23" fillId="15" borderId="12" xfId="0" applyFont="1" applyFill="1" applyBorder="1" applyAlignment="1">
      <alignment horizontal="center" vertical="top" wrapText="1"/>
    </xf>
    <xf numFmtId="0" fontId="23" fillId="15" borderId="15" xfId="0" applyFont="1" applyFill="1" applyBorder="1" applyAlignment="1">
      <alignment horizontal="center" vertical="top" wrapText="1"/>
    </xf>
    <xf numFmtId="0" fontId="23" fillId="15" borderId="13" xfId="0" applyFont="1" applyFill="1" applyBorder="1" applyAlignment="1">
      <alignment horizontal="center" vertical="top" wrapText="1"/>
    </xf>
    <xf numFmtId="0" fontId="23" fillId="15" borderId="10" xfId="0" applyFont="1" applyFill="1" applyBorder="1" applyAlignment="1">
      <alignment horizontal="center" vertical="top" wrapText="1"/>
    </xf>
    <xf numFmtId="0" fontId="23" fillId="0" borderId="13" xfId="0" applyNumberFormat="1" applyFont="1" applyFill="1" applyBorder="1" applyAlignment="1">
      <alignment horizontal="center" vertical="top" wrapText="1"/>
    </xf>
    <xf numFmtId="0" fontId="23" fillId="0" borderId="10" xfId="0" applyNumberFormat="1" applyFont="1" applyFill="1" applyBorder="1" applyAlignment="1">
      <alignment horizontal="center" vertical="top" wrapText="1"/>
    </xf>
    <xf numFmtId="0" fontId="23" fillId="15" borderId="13" xfId="0" applyNumberFormat="1" applyFont="1" applyFill="1" applyBorder="1" applyAlignment="1">
      <alignment horizontal="center" vertical="top" wrapText="1"/>
    </xf>
    <xf numFmtId="0" fontId="23" fillId="15" borderId="10" xfId="0" applyNumberFormat="1" applyFont="1" applyFill="1" applyBorder="1" applyAlignment="1">
      <alignment horizontal="center" vertical="top" wrapText="1"/>
    </xf>
    <xf numFmtId="0" fontId="23" fillId="15" borderId="13" xfId="0" applyNumberFormat="1" applyFont="1" applyFill="1" applyBorder="1" applyAlignment="1">
      <alignment horizontal="center" vertical="center" wrapText="1"/>
    </xf>
    <xf numFmtId="0" fontId="23" fillId="15" borderId="10" xfId="0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top" wrapText="1"/>
    </xf>
    <xf numFmtId="0" fontId="38" fillId="0" borderId="0" xfId="0" applyFont="1" applyAlignment="1">
      <alignment horizontal="left" vertical="top" wrapText="1"/>
    </xf>
    <xf numFmtId="0" fontId="39" fillId="0" borderId="0" xfId="0" applyFont="1" applyBorder="1" applyAlignment="1">
      <alignment vertical="top" wrapText="1"/>
    </xf>
    <xf numFmtId="0" fontId="23" fillId="0" borderId="20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15" borderId="10" xfId="0" applyFont="1" applyFill="1" applyBorder="1" applyAlignment="1">
      <alignment horizontal="center" vertical="center" wrapText="1"/>
    </xf>
    <xf numFmtId="0" fontId="35" fillId="15" borderId="10" xfId="0" applyFont="1" applyFill="1" applyBorder="1" applyAlignment="1">
      <alignment horizontal="center" vertical="top"/>
    </xf>
    <xf numFmtId="0" fontId="35" fillId="15" borderId="16" xfId="0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</cellXfs>
  <cellStyles count="72">
    <cellStyle name="Excel Built-in Normal" xfId="1"/>
    <cellStyle name="Excel Built-in Normal 2" xfId="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3"/>
    <cellStyle name="Normal 2" xfId="4"/>
    <cellStyle name="Normal 3" xfId="5"/>
    <cellStyle name="Style 1" xfId="6"/>
    <cellStyle name="Акцент1" xfId="7" builtinId="29" customBuiltin="1"/>
    <cellStyle name="Акцент1 2" xfId="8"/>
    <cellStyle name="Акцент2" xfId="9" builtinId="33" customBuiltin="1"/>
    <cellStyle name="Акцент2 2" xfId="10"/>
    <cellStyle name="Акцент3" xfId="11" builtinId="37" customBuiltin="1"/>
    <cellStyle name="Акцент3 2" xfId="12"/>
    <cellStyle name="Акцент4" xfId="13" builtinId="41" customBuiltin="1"/>
    <cellStyle name="Акцент4 2" xfId="14"/>
    <cellStyle name="Акцент5" xfId="15" builtinId="45" customBuiltin="1"/>
    <cellStyle name="Акцент5 2" xfId="16"/>
    <cellStyle name="Акцент6" xfId="17" builtinId="49" customBuiltin="1"/>
    <cellStyle name="Акцент6 2" xfId="18"/>
    <cellStyle name="Ввод " xfId="19" builtinId="20" customBuiltin="1"/>
    <cellStyle name="Ввод  2" xfId="20"/>
    <cellStyle name="Вывод" xfId="21" builtinId="21" customBuiltin="1"/>
    <cellStyle name="Вывод 2" xfId="22"/>
    <cellStyle name="Вычисление" xfId="23" builtinId="22" customBuiltin="1"/>
    <cellStyle name="Вычисление 2" xfId="24"/>
    <cellStyle name="Гиперссылка 2" xfId="25"/>
    <cellStyle name="Заголовок 1" xfId="26" builtinId="16" customBuiltin="1"/>
    <cellStyle name="Заголовок 1 2" xfId="27"/>
    <cellStyle name="Заголовок 2" xfId="28" builtinId="17" customBuiltin="1"/>
    <cellStyle name="Заголовок 2 2" xfId="29"/>
    <cellStyle name="Заголовок 3" xfId="30" builtinId="18" customBuiltin="1"/>
    <cellStyle name="Заголовок 3 2" xfId="31"/>
    <cellStyle name="Заголовок 4" xfId="32" builtinId="19" customBuiltin="1"/>
    <cellStyle name="Заголовок 4 2" xfId="33"/>
    <cellStyle name="Итог" xfId="34" builtinId="25" customBuiltin="1"/>
    <cellStyle name="Итог 2" xfId="35"/>
    <cellStyle name="Контрольная ячейка" xfId="36" builtinId="23" customBuiltin="1"/>
    <cellStyle name="Контрольная ячейка 2" xfId="37"/>
    <cellStyle name="Название" xfId="38" builtinId="15" customBuiltin="1"/>
    <cellStyle name="Название 2" xfId="39"/>
    <cellStyle name="Нейтральный" xfId="40" builtinId="28" customBuiltin="1"/>
    <cellStyle name="Нейтральный 2" xfId="41"/>
    <cellStyle name="Обычный" xfId="0" builtinId="0"/>
    <cellStyle name="Обычный 2" xfId="42"/>
    <cellStyle name="Обычный 2 2" xfId="43"/>
    <cellStyle name="Обычный 2 3" xfId="44"/>
    <cellStyle name="Обычный 3" xfId="45"/>
    <cellStyle name="Обычный 3 2" xfId="46"/>
    <cellStyle name="Обычный 4" xfId="47"/>
    <cellStyle name="Обычный 4 2" xfId="48"/>
    <cellStyle name="Обычный 4 3" xfId="49"/>
    <cellStyle name="Обычный 5" xfId="50"/>
    <cellStyle name="Обычный 6" xfId="51"/>
    <cellStyle name="Обычный 6 2" xfId="52"/>
    <cellStyle name="Обычный 7" xfId="53"/>
    <cellStyle name="Обычный 8" xfId="54"/>
    <cellStyle name="Обычный 9" xfId="55"/>
    <cellStyle name="Обычный_Сургут КПНД Документы для организации и проведения опережающих торгов на 2009 год (оказание услуг по проведению клинико-бактериологических исследований )" xfId="56"/>
    <cellStyle name="Плохой" xfId="57" builtinId="27" customBuiltin="1"/>
    <cellStyle name="Плохой 2" xfId="58"/>
    <cellStyle name="Пояснение" xfId="59" builtinId="53" customBuiltin="1"/>
    <cellStyle name="Пояснение 2" xfId="60"/>
    <cellStyle name="Примечание" xfId="61" builtinId="10" customBuiltin="1"/>
    <cellStyle name="Примечание 2" xfId="62"/>
    <cellStyle name="Связанная ячейка" xfId="63" builtinId="24" customBuiltin="1"/>
    <cellStyle name="Связанная ячейка 2" xfId="64"/>
    <cellStyle name="Стиль 1" xfId="65"/>
    <cellStyle name="Текст предупреждения" xfId="66" builtinId="11" customBuiltin="1"/>
    <cellStyle name="Текст предупреждения 2" xfId="67"/>
    <cellStyle name="Финансовый 2" xfId="68"/>
    <cellStyle name="Финансовый 3" xfId="69"/>
    <cellStyle name="Хороший" xfId="70" builtinId="26" customBuiltin="1"/>
    <cellStyle name="Хороший 2" xfId="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http://www.1gl.ru/system/content/feature/image/2633956/" TargetMode="External"/><Relationship Id="rId3" Type="http://schemas.openxmlformats.org/officeDocument/2006/relationships/image" Target="../media/image2.gif"/><Relationship Id="rId7" Type="http://schemas.openxmlformats.org/officeDocument/2006/relationships/image" Target="../media/image4.gif"/><Relationship Id="rId12" Type="http://schemas.openxmlformats.org/officeDocument/2006/relationships/image" Target="http://www.1gl.ru/system/content/feature/image/591802/" TargetMode="External"/><Relationship Id="rId2" Type="http://schemas.openxmlformats.org/officeDocument/2006/relationships/image" Target="http://www.1gl.ru/system/content/feature/image/2633953/" TargetMode="External"/><Relationship Id="rId1" Type="http://schemas.openxmlformats.org/officeDocument/2006/relationships/image" Target="../media/image1.gif"/><Relationship Id="rId6" Type="http://schemas.openxmlformats.org/officeDocument/2006/relationships/image" Target="http://www.1gl.ru/system/content/feature/image/2633955/" TargetMode="External"/><Relationship Id="rId11" Type="http://schemas.openxmlformats.org/officeDocument/2006/relationships/image" Target="../media/image6.gif"/><Relationship Id="rId5" Type="http://schemas.openxmlformats.org/officeDocument/2006/relationships/image" Target="../media/image3.gif"/><Relationship Id="rId10" Type="http://schemas.openxmlformats.org/officeDocument/2006/relationships/image" Target="http://www.1gl.ru/system/content/feature/image/591798/" TargetMode="External"/><Relationship Id="rId4" Type="http://schemas.openxmlformats.org/officeDocument/2006/relationships/image" Target="http://www.1gl.ru/system/content/feature/image/2633954/" TargetMode="External"/><Relationship Id="rId9" Type="http://schemas.openxmlformats.org/officeDocument/2006/relationships/image" Target="../media/image5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105103</xdr:colOff>
      <xdr:row>10</xdr:row>
      <xdr:rowOff>19707</xdr:rowOff>
    </xdr:from>
    <xdr:to>
      <xdr:col>1</xdr:col>
      <xdr:colOff>819478</xdr:colOff>
      <xdr:row>10</xdr:row>
      <xdr:rowOff>512379</xdr:rowOff>
    </xdr:to>
    <xdr:pic>
      <xdr:nvPicPr>
        <xdr:cNvPr id="2" name="Рисунок 1" descr="http://www.1gl.ru/system/content/feature/image/2633953/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3" y="6680638"/>
          <a:ext cx="1009978" cy="492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</xdr:colOff>
      <xdr:row>13</xdr:row>
      <xdr:rowOff>9525</xdr:rowOff>
    </xdr:from>
    <xdr:to>
      <xdr:col>2</xdr:col>
      <xdr:colOff>0</xdr:colOff>
      <xdr:row>13</xdr:row>
      <xdr:rowOff>523875</xdr:rowOff>
    </xdr:to>
    <xdr:pic>
      <xdr:nvPicPr>
        <xdr:cNvPr id="4" name="Рисунок 3" descr="http://www.1gl.ru/system/content/feature/image/2633954/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7296150"/>
          <a:ext cx="1552575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124811</xdr:colOff>
      <xdr:row>13</xdr:row>
      <xdr:rowOff>538656</xdr:rowOff>
    </xdr:from>
    <xdr:to>
      <xdr:col>1</xdr:col>
      <xdr:colOff>10183</xdr:colOff>
      <xdr:row>15</xdr:row>
      <xdr:rowOff>3942</xdr:rowOff>
    </xdr:to>
    <xdr:pic>
      <xdr:nvPicPr>
        <xdr:cNvPr id="8" name="Рисунок 7" descr="http://www.1gl.ru/system/content/feature/image/2633955/"/>
        <xdr:cNvPicPr>
          <a:picLocks noChangeAspect="1" noChangeArrowheads="1"/>
        </xdr:cNvPicPr>
      </xdr:nvPicPr>
      <xdr:blipFill>
        <a:blip xmlns:r="http://schemas.openxmlformats.org/officeDocument/2006/relationships" r:embed="rId5" r:link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11" y="7790794"/>
          <a:ext cx="180975" cy="2732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111673</xdr:colOff>
      <xdr:row>15</xdr:row>
      <xdr:rowOff>32845</xdr:rowOff>
    </xdr:from>
    <xdr:to>
      <xdr:col>0</xdr:col>
      <xdr:colOff>292648</xdr:colOff>
      <xdr:row>16</xdr:row>
      <xdr:rowOff>16751</xdr:rowOff>
    </xdr:to>
    <xdr:pic>
      <xdr:nvPicPr>
        <xdr:cNvPr id="9" name="Рисунок 8" descr="http://www.1gl.ru/system/content/feature/image/2633956/"/>
        <xdr:cNvPicPr>
          <a:picLocks noChangeAspect="1" noChangeArrowheads="1"/>
        </xdr:cNvPicPr>
      </xdr:nvPicPr>
      <xdr:blipFill>
        <a:blip xmlns:r="http://schemas.openxmlformats.org/officeDocument/2006/relationships" r:embed="rId7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3" y="8092966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118242</xdr:colOff>
      <xdr:row>16</xdr:row>
      <xdr:rowOff>32845</xdr:rowOff>
    </xdr:from>
    <xdr:to>
      <xdr:col>1</xdr:col>
      <xdr:colOff>3614</xdr:colOff>
      <xdr:row>17</xdr:row>
      <xdr:rowOff>16751</xdr:rowOff>
    </xdr:to>
    <xdr:pic>
      <xdr:nvPicPr>
        <xdr:cNvPr id="10" name="Рисунок 9" descr="http://www.1gl.ru/system/content/feature/image/591798/"/>
        <xdr:cNvPicPr>
          <a:picLocks noChangeAspect="1" noChangeArrowheads="1"/>
        </xdr:cNvPicPr>
      </xdr:nvPicPr>
      <xdr:blipFill>
        <a:blip xmlns:r="http://schemas.openxmlformats.org/officeDocument/2006/relationships" r:embed="rId9" r:link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42" y="829003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111672</xdr:colOff>
      <xdr:row>12</xdr:row>
      <xdr:rowOff>13138</xdr:rowOff>
    </xdr:from>
    <xdr:to>
      <xdr:col>0</xdr:col>
      <xdr:colOff>292647</xdr:colOff>
      <xdr:row>12</xdr:row>
      <xdr:rowOff>194113</xdr:rowOff>
    </xdr:to>
    <xdr:pic>
      <xdr:nvPicPr>
        <xdr:cNvPr id="11" name="Рисунок 10" descr="http://www.1gl.ru/system/content/feature/image/591802/"/>
        <xdr:cNvPicPr>
          <a:picLocks noChangeAspect="1" noChangeArrowheads="1"/>
        </xdr:cNvPicPr>
      </xdr:nvPicPr>
      <xdr:blipFill>
        <a:blip xmlns:r="http://schemas.openxmlformats.org/officeDocument/2006/relationships" r:embed="rId11" r:link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2" y="7422931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5</xdr:row>
      <xdr:rowOff>1114425</xdr:rowOff>
    </xdr:from>
    <xdr:to>
      <xdr:col>11</xdr:col>
      <xdr:colOff>1009650</xdr:colOff>
      <xdr:row>6</xdr:row>
      <xdr:rowOff>161925</xdr:rowOff>
    </xdr:to>
    <xdr:pic>
      <xdr:nvPicPr>
        <xdr:cNvPr id="2" name="Picture 19" descr="C:\Temp\KClipboardExport\8c4wnzh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3686175"/>
          <a:ext cx="8001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133350</xdr:colOff>
      <xdr:row>5</xdr:row>
      <xdr:rowOff>914400</xdr:rowOff>
    </xdr:from>
    <xdr:to>
      <xdr:col>6</xdr:col>
      <xdr:colOff>704850</xdr:colOff>
      <xdr:row>5</xdr:row>
      <xdr:rowOff>1209675</xdr:rowOff>
    </xdr:to>
    <xdr:pic>
      <xdr:nvPicPr>
        <xdr:cNvPr id="3" name="Рисунок 2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5753100" y="3486150"/>
          <a:ext cx="5715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28575</xdr:colOff>
      <xdr:row>5</xdr:row>
      <xdr:rowOff>1104900</xdr:rowOff>
    </xdr:from>
    <xdr:to>
      <xdr:col>11</xdr:col>
      <xdr:colOff>0</xdr:colOff>
      <xdr:row>6</xdr:row>
      <xdr:rowOff>209550</xdr:rowOff>
    </xdr:to>
    <xdr:pic>
      <xdr:nvPicPr>
        <xdr:cNvPr id="4" name="Picture 21" descr="C:\Temp\KClipboardExport\sssqsznq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3676650"/>
          <a:ext cx="9810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</xdr:colOff>
      <xdr:row>5</xdr:row>
      <xdr:rowOff>466725</xdr:rowOff>
    </xdr:from>
    <xdr:to>
      <xdr:col>13</xdr:col>
      <xdr:colOff>1971675</xdr:colOff>
      <xdr:row>5</xdr:row>
      <xdr:rowOff>781050</xdr:rowOff>
    </xdr:to>
    <xdr:pic>
      <xdr:nvPicPr>
        <xdr:cNvPr id="5" name="Рисунок 8" descr="base_32851_360360_32773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8175" y="3038475"/>
          <a:ext cx="19526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zoomScale="145" zoomScaleNormal="145" zoomScaleSheetLayoutView="100" workbookViewId="0">
      <selection activeCell="C23" sqref="C23"/>
    </sheetView>
  </sheetViews>
  <sheetFormatPr defaultRowHeight="12.75" x14ac:dyDescent="0.2"/>
  <cols>
    <col min="1" max="1" width="4.42578125" customWidth="1"/>
    <col min="2" max="2" width="20.140625" customWidth="1"/>
    <col min="3" max="5" width="11.140625" customWidth="1"/>
    <col min="6" max="6" width="10.28515625" customWidth="1"/>
    <col min="10" max="10" width="11.5703125" customWidth="1"/>
    <col min="11" max="11" width="12.7109375" customWidth="1"/>
  </cols>
  <sheetData>
    <row r="1" spans="1:11" s="8" customFormat="1" ht="15.75" x14ac:dyDescent="0.25">
      <c r="D1" s="44" t="s">
        <v>25</v>
      </c>
    </row>
    <row r="2" spans="1:11" s="8" customFormat="1" ht="37.5" customHeight="1" x14ac:dyDescent="0.25">
      <c r="C2" s="62" t="s">
        <v>44</v>
      </c>
      <c r="D2" s="62"/>
      <c r="E2" s="62"/>
      <c r="F2" s="62"/>
      <c r="G2" s="62"/>
      <c r="H2" s="62"/>
      <c r="I2" s="62"/>
    </row>
    <row r="3" spans="1:11" s="42" customFormat="1" ht="164.25" customHeight="1" x14ac:dyDescent="0.2">
      <c r="A3" s="68" t="s">
        <v>43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1" s="8" customFormat="1" ht="16.5" thickBot="1" x14ac:dyDescent="0.3"/>
    <row r="5" spans="1:11" s="8" customFormat="1" ht="110.25" x14ac:dyDescent="0.25">
      <c r="A5" s="54" t="s">
        <v>26</v>
      </c>
      <c r="B5" s="55" t="s">
        <v>27</v>
      </c>
      <c r="C5" s="56" t="s">
        <v>47</v>
      </c>
      <c r="D5" s="56" t="s">
        <v>48</v>
      </c>
      <c r="E5" s="56" t="s">
        <v>49</v>
      </c>
      <c r="F5" s="56" t="s">
        <v>28</v>
      </c>
      <c r="G5" s="56" t="s">
        <v>33</v>
      </c>
      <c r="H5" s="56" t="s">
        <v>29</v>
      </c>
      <c r="I5" s="56" t="s">
        <v>30</v>
      </c>
      <c r="J5" s="56" t="s">
        <v>31</v>
      </c>
      <c r="K5" s="93" t="s">
        <v>50</v>
      </c>
    </row>
    <row r="6" spans="1:11" s="8" customFormat="1" ht="111" thickBot="1" x14ac:dyDescent="0.3">
      <c r="A6" s="57">
        <v>1</v>
      </c>
      <c r="B6" s="52" t="s">
        <v>45</v>
      </c>
      <c r="C6" s="53">
        <v>70500</v>
      </c>
      <c r="D6" s="53">
        <v>66000</v>
      </c>
      <c r="E6" s="53">
        <v>63012</v>
      </c>
      <c r="F6" s="43">
        <f t="shared" ref="F6" si="0">ROUND(SUM(C6:E6)/COUNT(C6:E6), 2)</f>
        <v>66504</v>
      </c>
      <c r="G6" s="43">
        <f t="shared" ref="G6" si="1">STDEV(C6:E6)</f>
        <v>3769.3564437447408</v>
      </c>
      <c r="H6" s="46">
        <f t="shared" ref="H6" si="2">(G6/F6)*100</f>
        <v>5.6678642543978421</v>
      </c>
      <c r="I6" s="51" t="s">
        <v>46</v>
      </c>
      <c r="J6" s="51">
        <v>1</v>
      </c>
      <c r="K6" s="58">
        <f>E6*J6</f>
        <v>63012</v>
      </c>
    </row>
    <row r="7" spans="1:11" s="8" customFormat="1" ht="16.5" thickBot="1" x14ac:dyDescent="0.3">
      <c r="A7" s="66" t="s">
        <v>32</v>
      </c>
      <c r="B7" s="67"/>
      <c r="C7" s="67"/>
      <c r="D7" s="67"/>
      <c r="E7" s="67"/>
      <c r="F7" s="67"/>
      <c r="G7" s="67"/>
      <c r="H7" s="67"/>
      <c r="I7" s="67"/>
      <c r="J7" s="67"/>
      <c r="K7" s="59">
        <f>SUM(K6:K6)</f>
        <v>63012</v>
      </c>
    </row>
    <row r="8" spans="1:11" s="8" customFormat="1" ht="15.75" x14ac:dyDescent="0.25"/>
    <row r="9" spans="1:11" s="8" customFormat="1" ht="34.5" customHeight="1" x14ac:dyDescent="0.25">
      <c r="A9" s="65" t="s">
        <v>34</v>
      </c>
      <c r="B9" s="65"/>
      <c r="C9" s="65"/>
      <c r="D9" s="65"/>
      <c r="E9" s="65"/>
      <c r="F9" s="65"/>
      <c r="G9" s="65"/>
      <c r="H9" s="65"/>
      <c r="I9" s="65"/>
      <c r="J9" s="65"/>
      <c r="K9" s="65"/>
    </row>
    <row r="10" spans="1:11" s="8" customFormat="1" ht="15.75" x14ac:dyDescent="0.25">
      <c r="A10" s="45" t="s">
        <v>35</v>
      </c>
    </row>
    <row r="11" spans="1:11" s="8" customFormat="1" ht="43.5" customHeight="1" x14ac:dyDescent="0.25">
      <c r="A11" s="45"/>
    </row>
    <row r="12" spans="1:11" s="8" customFormat="1" ht="15.75" x14ac:dyDescent="0.25">
      <c r="A12" s="45" t="s">
        <v>42</v>
      </c>
    </row>
    <row r="13" spans="1:11" s="8" customFormat="1" ht="15.75" x14ac:dyDescent="0.25">
      <c r="A13" s="45"/>
      <c r="B13" s="45" t="s">
        <v>36</v>
      </c>
    </row>
    <row r="14" spans="1:11" s="8" customFormat="1" ht="48" customHeight="1" x14ac:dyDescent="0.25">
      <c r="A14" s="45"/>
      <c r="C14" s="45" t="s">
        <v>37</v>
      </c>
    </row>
    <row r="15" spans="1:11" s="8" customFormat="1" ht="15.75" x14ac:dyDescent="0.25">
      <c r="A15" s="45"/>
      <c r="B15" s="45" t="s">
        <v>38</v>
      </c>
      <c r="C15" s="45"/>
    </row>
    <row r="16" spans="1:11" s="8" customFormat="1" ht="15.75" x14ac:dyDescent="0.25">
      <c r="A16" s="45"/>
      <c r="B16" s="45" t="s">
        <v>39</v>
      </c>
      <c r="C16" s="45"/>
    </row>
    <row r="17" spans="1:11" s="8" customFormat="1" ht="15.75" x14ac:dyDescent="0.25">
      <c r="A17" s="45"/>
      <c r="B17" s="45" t="s">
        <v>40</v>
      </c>
      <c r="C17" s="45"/>
    </row>
    <row r="18" spans="1:11" s="8" customFormat="1" ht="15.75" x14ac:dyDescent="0.25">
      <c r="A18" s="45"/>
    </row>
    <row r="19" spans="1:11" s="8" customFormat="1" ht="19.5" customHeight="1" x14ac:dyDescent="0.25">
      <c r="A19" s="50"/>
      <c r="B19" s="65" t="s">
        <v>41</v>
      </c>
      <c r="C19" s="65"/>
      <c r="D19" s="65"/>
      <c r="E19" s="65"/>
      <c r="F19" s="65"/>
      <c r="G19" s="65"/>
      <c r="H19" s="65"/>
      <c r="I19" s="65"/>
      <c r="J19" s="65"/>
      <c r="K19" s="65"/>
    </row>
    <row r="20" spans="1:11" s="8" customFormat="1" ht="39.75" customHeight="1" x14ac:dyDescent="0.25">
      <c r="B20" s="64" t="s">
        <v>51</v>
      </c>
      <c r="C20" s="64"/>
      <c r="D20" s="64"/>
      <c r="E20" s="64"/>
      <c r="F20" s="64"/>
      <c r="G20" s="64"/>
      <c r="H20" s="64"/>
      <c r="I20" s="64"/>
      <c r="J20" s="64"/>
      <c r="K20" s="64"/>
    </row>
    <row r="21" spans="1:11" s="8" customFormat="1" ht="15.75" customHeight="1" x14ac:dyDescent="0.25">
      <c r="A21" s="47"/>
      <c r="B21" s="63" t="s">
        <v>52</v>
      </c>
      <c r="C21" s="63"/>
      <c r="D21" s="63"/>
      <c r="E21" s="63"/>
      <c r="F21" s="63"/>
      <c r="G21" s="63"/>
      <c r="H21" s="63"/>
      <c r="I21" s="63"/>
      <c r="J21" s="63"/>
      <c r="K21" s="47"/>
    </row>
    <row r="22" spans="1:11" s="8" customFormat="1" ht="15.75" x14ac:dyDescent="0.25">
      <c r="B22" s="60" t="s">
        <v>53</v>
      </c>
      <c r="C22" s="61"/>
      <c r="D22" s="61"/>
      <c r="E22" s="61"/>
      <c r="F22" s="61"/>
      <c r="G22" s="61"/>
      <c r="H22" s="61"/>
      <c r="I22" s="61"/>
      <c r="J22" s="61"/>
      <c r="K22" s="48"/>
    </row>
    <row r="23" spans="1:11" s="8" customFormat="1" ht="15.75" x14ac:dyDescent="0.25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</row>
    <row r="24" spans="1:11" x14ac:dyDescent="0.2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</row>
    <row r="25" spans="1:11" x14ac:dyDescent="0.2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</row>
    <row r="26" spans="1:11" x14ac:dyDescent="0.2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</row>
    <row r="27" spans="1:11" x14ac:dyDescent="0.2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</row>
  </sheetData>
  <mergeCells count="7">
    <mergeCell ref="C2:I2"/>
    <mergeCell ref="B21:J21"/>
    <mergeCell ref="B20:K20"/>
    <mergeCell ref="B19:K19"/>
    <mergeCell ref="A7:J7"/>
    <mergeCell ref="A3:K3"/>
    <mergeCell ref="A9:K9"/>
  </mergeCells>
  <pageMargins left="0.25" right="0.25" top="0.75" bottom="0.75" header="0.3" footer="0.3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view="pageBreakPreview" zoomScale="75" zoomScaleNormal="55" zoomScaleSheetLayoutView="75" zoomScalePageLayoutView="70" workbookViewId="0">
      <selection activeCell="L9" sqref="L9"/>
    </sheetView>
  </sheetViews>
  <sheetFormatPr defaultColWidth="9.140625" defaultRowHeight="12.75" x14ac:dyDescent="0.2"/>
  <cols>
    <col min="1" max="1" width="4.7109375" style="1" customWidth="1"/>
    <col min="2" max="2" width="28.5703125" style="1" customWidth="1"/>
    <col min="3" max="3" width="8.85546875" style="1" customWidth="1"/>
    <col min="4" max="4" width="15" style="1" customWidth="1"/>
    <col min="5" max="6" width="14.140625" style="1" customWidth="1"/>
    <col min="7" max="7" width="12.140625" style="1" customWidth="1"/>
    <col min="8" max="8" width="12.7109375" style="35" customWidth="1"/>
    <col min="9" max="9" width="12.7109375" style="1" customWidth="1"/>
    <col min="10" max="10" width="14.85546875" style="1" customWidth="1"/>
    <col min="11" max="11" width="15.140625" style="1" customWidth="1"/>
    <col min="12" max="12" width="14.7109375" style="1" customWidth="1"/>
    <col min="13" max="13" width="15.5703125" style="1" customWidth="1"/>
    <col min="14" max="14" width="24.140625" style="1" customWidth="1"/>
    <col min="15" max="15" width="17.42578125" style="1" customWidth="1"/>
    <col min="16" max="16" width="9.140625" style="1"/>
    <col min="17" max="17" width="17.7109375" style="1" customWidth="1"/>
    <col min="18" max="18" width="19.28515625" style="1" customWidth="1"/>
    <col min="19" max="16384" width="9.140625" style="1"/>
  </cols>
  <sheetData>
    <row r="1" spans="1:14" ht="27" customHeight="1" x14ac:dyDescent="0.25">
      <c r="A1" s="11"/>
      <c r="B1" s="11"/>
      <c r="N1" s="42"/>
    </row>
    <row r="2" spans="1:14" ht="30.6" customHeight="1" x14ac:dyDescent="0.2">
      <c r="A2" s="72" t="s">
        <v>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4" ht="55.5" customHeight="1" x14ac:dyDescent="0.2">
      <c r="A3" s="10"/>
      <c r="B3" s="83" t="s">
        <v>24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</row>
    <row r="4" spans="1:14" ht="13.5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14" s="27" customFormat="1" ht="65.25" customHeight="1" x14ac:dyDescent="0.2">
      <c r="A5" s="73" t="s">
        <v>1</v>
      </c>
      <c r="B5" s="75" t="s">
        <v>11</v>
      </c>
      <c r="C5" s="75" t="s">
        <v>0</v>
      </c>
      <c r="D5" s="75" t="s">
        <v>2</v>
      </c>
      <c r="E5" s="75"/>
      <c r="F5" s="75"/>
      <c r="G5" s="75"/>
      <c r="H5" s="77" t="s">
        <v>3</v>
      </c>
      <c r="I5" s="79" t="s">
        <v>4</v>
      </c>
      <c r="J5" s="79" t="s">
        <v>5</v>
      </c>
      <c r="K5" s="79"/>
      <c r="L5" s="79"/>
      <c r="M5" s="81" t="s">
        <v>17</v>
      </c>
      <c r="N5" s="26" t="s">
        <v>13</v>
      </c>
    </row>
    <row r="6" spans="1:14" s="27" customFormat="1" ht="115.5" customHeight="1" x14ac:dyDescent="0.2">
      <c r="A6" s="74"/>
      <c r="B6" s="76"/>
      <c r="C6" s="76"/>
      <c r="D6" s="90" t="s">
        <v>12</v>
      </c>
      <c r="E6" s="90"/>
      <c r="F6" s="90"/>
      <c r="G6" s="91"/>
      <c r="H6" s="78"/>
      <c r="I6" s="80"/>
      <c r="J6" s="80" t="s">
        <v>16</v>
      </c>
      <c r="K6" s="80" t="s">
        <v>6</v>
      </c>
      <c r="L6" s="80" t="s">
        <v>10</v>
      </c>
      <c r="M6" s="82"/>
      <c r="N6" s="92"/>
    </row>
    <row r="7" spans="1:14" s="27" customFormat="1" ht="26.25" customHeight="1" x14ac:dyDescent="0.2">
      <c r="A7" s="74"/>
      <c r="B7" s="76"/>
      <c r="C7" s="76"/>
      <c r="D7" s="28" t="s">
        <v>7</v>
      </c>
      <c r="E7" s="28" t="s">
        <v>8</v>
      </c>
      <c r="F7" s="28" t="s">
        <v>9</v>
      </c>
      <c r="G7" s="91"/>
      <c r="H7" s="78"/>
      <c r="I7" s="80"/>
      <c r="J7" s="80"/>
      <c r="K7" s="80"/>
      <c r="L7" s="80"/>
      <c r="M7" s="82"/>
      <c r="N7" s="92"/>
    </row>
    <row r="8" spans="1:14" s="25" customFormat="1" ht="44.25" customHeight="1" x14ac:dyDescent="0.2">
      <c r="A8" s="19">
        <v>1</v>
      </c>
      <c r="B8" s="13">
        <v>2</v>
      </c>
      <c r="C8" s="20">
        <v>3</v>
      </c>
      <c r="D8" s="20">
        <v>4</v>
      </c>
      <c r="E8" s="20">
        <v>5</v>
      </c>
      <c r="F8" s="20">
        <v>6</v>
      </c>
      <c r="G8" s="13" t="s">
        <v>14</v>
      </c>
      <c r="H8" s="31">
        <v>8</v>
      </c>
      <c r="I8" s="14" t="s">
        <v>15</v>
      </c>
      <c r="J8" s="14">
        <v>10</v>
      </c>
      <c r="K8" s="14">
        <v>11</v>
      </c>
      <c r="L8" s="14">
        <v>12</v>
      </c>
      <c r="M8" s="14">
        <v>13</v>
      </c>
      <c r="N8" s="16" t="s">
        <v>18</v>
      </c>
    </row>
    <row r="9" spans="1:14" s="35" customFormat="1" ht="37.5" customHeight="1" thickBot="1" x14ac:dyDescent="0.25">
      <c r="A9" s="29">
        <v>1</v>
      </c>
      <c r="B9" s="36" t="s">
        <v>23</v>
      </c>
      <c r="C9" s="30" t="s">
        <v>19</v>
      </c>
      <c r="D9" s="21">
        <v>43200</v>
      </c>
      <c r="E9" s="21">
        <v>44225</v>
      </c>
      <c r="F9" s="21">
        <v>43800</v>
      </c>
      <c r="G9" s="21">
        <f t="shared" ref="G9:G16" si="0">SUM(D9:F9)</f>
        <v>131225</v>
      </c>
      <c r="H9" s="12">
        <v>2</v>
      </c>
      <c r="I9" s="31">
        <v>3</v>
      </c>
      <c r="J9" s="22">
        <f t="shared" ref="J9:J16" si="1">ROUND(G9/I9,2)</f>
        <v>43741.67</v>
      </c>
      <c r="K9" s="32">
        <f t="shared" ref="K9:K16" si="2">STDEV(D9:F9)</f>
        <v>514.98381851601255</v>
      </c>
      <c r="L9" s="33">
        <f t="shared" ref="L9:L16" si="3">K9/J9</f>
        <v>1.177330034532318E-2</v>
      </c>
      <c r="M9" s="22">
        <f t="shared" ref="M9:M16" si="4">ROUND(((D9*H9)+(E9*H9)+(F9*H9))/(H9*I9),2)</f>
        <v>43741.67</v>
      </c>
      <c r="N9" s="34">
        <f>J9*H9</f>
        <v>87483.34</v>
      </c>
    </row>
    <row r="10" spans="1:14" s="35" customFormat="1" ht="37.5" customHeight="1" thickBot="1" x14ac:dyDescent="0.25">
      <c r="A10" s="29">
        <v>2</v>
      </c>
      <c r="B10" s="36"/>
      <c r="C10" s="30"/>
      <c r="D10" s="21"/>
      <c r="E10" s="21"/>
      <c r="F10" s="21"/>
      <c r="G10" s="21">
        <f t="shared" si="0"/>
        <v>0</v>
      </c>
      <c r="H10" s="12">
        <v>3</v>
      </c>
      <c r="I10" s="31">
        <v>3</v>
      </c>
      <c r="J10" s="22">
        <f t="shared" si="1"/>
        <v>0</v>
      </c>
      <c r="K10" s="32" t="e">
        <f t="shared" si="2"/>
        <v>#DIV/0!</v>
      </c>
      <c r="L10" s="33" t="e">
        <f t="shared" si="3"/>
        <v>#DIV/0!</v>
      </c>
      <c r="M10" s="22">
        <f t="shared" si="4"/>
        <v>0</v>
      </c>
      <c r="N10" s="34">
        <f t="shared" ref="N10:N16" si="5">J10*H10</f>
        <v>0</v>
      </c>
    </row>
    <row r="11" spans="1:14" s="35" customFormat="1" ht="37.5" customHeight="1" thickBot="1" x14ac:dyDescent="0.25">
      <c r="A11" s="29">
        <v>3</v>
      </c>
      <c r="B11" s="36"/>
      <c r="C11" s="30"/>
      <c r="D11" s="21"/>
      <c r="E11" s="21"/>
      <c r="F11" s="21"/>
      <c r="G11" s="21">
        <f t="shared" si="0"/>
        <v>0</v>
      </c>
      <c r="H11" s="12">
        <v>4</v>
      </c>
      <c r="I11" s="31">
        <v>3</v>
      </c>
      <c r="J11" s="22">
        <f t="shared" si="1"/>
        <v>0</v>
      </c>
      <c r="K11" s="32" t="e">
        <f t="shared" si="2"/>
        <v>#DIV/0!</v>
      </c>
      <c r="L11" s="33" t="e">
        <f t="shared" si="3"/>
        <v>#DIV/0!</v>
      </c>
      <c r="M11" s="22">
        <f t="shared" si="4"/>
        <v>0</v>
      </c>
      <c r="N11" s="34">
        <f t="shared" si="5"/>
        <v>0</v>
      </c>
    </row>
    <row r="12" spans="1:14" s="35" customFormat="1" ht="37.5" customHeight="1" thickBot="1" x14ac:dyDescent="0.25">
      <c r="A12" s="29">
        <v>4</v>
      </c>
      <c r="B12" s="36"/>
      <c r="C12" s="30"/>
      <c r="D12" s="21"/>
      <c r="E12" s="21"/>
      <c r="F12" s="21"/>
      <c r="G12" s="21">
        <f t="shared" si="0"/>
        <v>0</v>
      </c>
      <c r="H12" s="12">
        <v>5</v>
      </c>
      <c r="I12" s="31">
        <v>3</v>
      </c>
      <c r="J12" s="22">
        <f t="shared" si="1"/>
        <v>0</v>
      </c>
      <c r="K12" s="32" t="e">
        <f t="shared" si="2"/>
        <v>#DIV/0!</v>
      </c>
      <c r="L12" s="33" t="e">
        <f t="shared" si="3"/>
        <v>#DIV/0!</v>
      </c>
      <c r="M12" s="22">
        <f t="shared" si="4"/>
        <v>0</v>
      </c>
      <c r="N12" s="34">
        <f t="shared" si="5"/>
        <v>0</v>
      </c>
    </row>
    <row r="13" spans="1:14" s="35" customFormat="1" ht="37.5" customHeight="1" thickBot="1" x14ac:dyDescent="0.25">
      <c r="A13" s="29">
        <v>5</v>
      </c>
      <c r="B13" s="36"/>
      <c r="C13" s="30"/>
      <c r="D13" s="21"/>
      <c r="E13" s="21"/>
      <c r="F13" s="21"/>
      <c r="G13" s="21">
        <f t="shared" si="0"/>
        <v>0</v>
      </c>
      <c r="H13" s="12">
        <v>6</v>
      </c>
      <c r="I13" s="31">
        <v>3</v>
      </c>
      <c r="J13" s="22">
        <f t="shared" si="1"/>
        <v>0</v>
      </c>
      <c r="K13" s="32" t="e">
        <f t="shared" si="2"/>
        <v>#DIV/0!</v>
      </c>
      <c r="L13" s="33" t="e">
        <f t="shared" si="3"/>
        <v>#DIV/0!</v>
      </c>
      <c r="M13" s="22">
        <f t="shared" si="4"/>
        <v>0</v>
      </c>
      <c r="N13" s="34">
        <f t="shared" si="5"/>
        <v>0</v>
      </c>
    </row>
    <row r="14" spans="1:14" s="35" customFormat="1" ht="37.5" customHeight="1" thickBot="1" x14ac:dyDescent="0.25">
      <c r="A14" s="29">
        <v>6</v>
      </c>
      <c r="B14" s="36"/>
      <c r="C14" s="30"/>
      <c r="D14" s="21"/>
      <c r="E14" s="21"/>
      <c r="F14" s="21"/>
      <c r="G14" s="21">
        <f t="shared" si="0"/>
        <v>0</v>
      </c>
      <c r="H14" s="12">
        <v>7</v>
      </c>
      <c r="I14" s="31">
        <v>3</v>
      </c>
      <c r="J14" s="22">
        <f t="shared" si="1"/>
        <v>0</v>
      </c>
      <c r="K14" s="32" t="e">
        <f t="shared" si="2"/>
        <v>#DIV/0!</v>
      </c>
      <c r="L14" s="33" t="e">
        <f t="shared" si="3"/>
        <v>#DIV/0!</v>
      </c>
      <c r="M14" s="22">
        <f t="shared" si="4"/>
        <v>0</v>
      </c>
      <c r="N14" s="34">
        <f t="shared" si="5"/>
        <v>0</v>
      </c>
    </row>
    <row r="15" spans="1:14" s="35" customFormat="1" ht="37.5" customHeight="1" thickBot="1" x14ac:dyDescent="0.25">
      <c r="A15" s="29">
        <v>7</v>
      </c>
      <c r="B15" s="36"/>
      <c r="C15" s="30"/>
      <c r="D15" s="21"/>
      <c r="E15" s="21"/>
      <c r="F15" s="21"/>
      <c r="G15" s="21">
        <f t="shared" si="0"/>
        <v>0</v>
      </c>
      <c r="H15" s="12">
        <v>8</v>
      </c>
      <c r="I15" s="31">
        <v>3</v>
      </c>
      <c r="J15" s="22">
        <f t="shared" si="1"/>
        <v>0</v>
      </c>
      <c r="K15" s="32" t="e">
        <f t="shared" si="2"/>
        <v>#DIV/0!</v>
      </c>
      <c r="L15" s="33" t="e">
        <f t="shared" si="3"/>
        <v>#DIV/0!</v>
      </c>
      <c r="M15" s="22">
        <f t="shared" si="4"/>
        <v>0</v>
      </c>
      <c r="N15" s="34">
        <f t="shared" si="5"/>
        <v>0</v>
      </c>
    </row>
    <row r="16" spans="1:14" s="35" customFormat="1" ht="37.5" customHeight="1" thickBot="1" x14ac:dyDescent="0.25">
      <c r="A16" s="29">
        <v>8</v>
      </c>
      <c r="B16" s="36"/>
      <c r="C16" s="30"/>
      <c r="D16" s="21"/>
      <c r="E16" s="21"/>
      <c r="F16" s="21"/>
      <c r="G16" s="21">
        <f t="shared" si="0"/>
        <v>0</v>
      </c>
      <c r="H16" s="12">
        <v>9</v>
      </c>
      <c r="I16" s="31">
        <v>3</v>
      </c>
      <c r="J16" s="22">
        <f t="shared" si="1"/>
        <v>0</v>
      </c>
      <c r="K16" s="32" t="e">
        <f t="shared" si="2"/>
        <v>#DIV/0!</v>
      </c>
      <c r="L16" s="33" t="e">
        <f t="shared" si="3"/>
        <v>#DIV/0!</v>
      </c>
      <c r="M16" s="22">
        <f t="shared" si="4"/>
        <v>0</v>
      </c>
      <c r="N16" s="34">
        <f t="shared" si="5"/>
        <v>0</v>
      </c>
    </row>
    <row r="17" spans="1:18" s="15" customFormat="1" ht="20.25" customHeight="1" thickBot="1" x14ac:dyDescent="0.25">
      <c r="A17" s="86"/>
      <c r="B17" s="87"/>
      <c r="C17" s="88"/>
      <c r="D17" s="88"/>
      <c r="E17" s="88"/>
      <c r="F17" s="88"/>
      <c r="G17" s="89"/>
      <c r="H17" s="89"/>
      <c r="I17" s="89"/>
      <c r="J17" s="89"/>
      <c r="K17" s="89"/>
      <c r="L17" s="89"/>
      <c r="M17" s="89"/>
      <c r="N17" s="24">
        <f>SUM(N9:N9)</f>
        <v>87483.34</v>
      </c>
      <c r="O17" s="17"/>
      <c r="Q17" s="18"/>
      <c r="R17" s="17"/>
    </row>
    <row r="19" spans="1:18" ht="56.25" customHeight="1" x14ac:dyDescent="0.2">
      <c r="A19" s="84" t="s">
        <v>20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</row>
    <row r="20" spans="1:18" s="8" customFormat="1" ht="48.75" customHeight="1" x14ac:dyDescent="0.25">
      <c r="A20" s="70" t="s">
        <v>22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</row>
    <row r="21" spans="1:18" s="8" customFormat="1" ht="38.25" customHeight="1" x14ac:dyDescent="0.25">
      <c r="A21" s="70" t="s">
        <v>21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</row>
    <row r="22" spans="1:18" s="8" customFormat="1" ht="15.75" x14ac:dyDescent="0.25">
      <c r="A22" s="7"/>
      <c r="B22" s="7"/>
      <c r="E22" s="7"/>
      <c r="G22" s="9"/>
      <c r="H22" s="37"/>
    </row>
    <row r="23" spans="1:18" ht="15.75" x14ac:dyDescent="0.2">
      <c r="A23" s="2"/>
      <c r="B23" s="2"/>
      <c r="C23" s="5"/>
      <c r="D23" s="5"/>
      <c r="E23" s="23"/>
      <c r="F23" s="5"/>
      <c r="G23" s="5"/>
      <c r="H23" s="38"/>
      <c r="I23" s="5"/>
      <c r="J23" s="5"/>
      <c r="K23" s="5"/>
      <c r="L23" s="5"/>
      <c r="M23" s="5"/>
      <c r="N23" s="6"/>
    </row>
    <row r="24" spans="1:18" ht="15.75" x14ac:dyDescent="0.2">
      <c r="A24" s="4"/>
      <c r="B24" s="4"/>
      <c r="C24" s="4"/>
      <c r="D24" s="2"/>
      <c r="E24" s="2"/>
      <c r="F24" s="3"/>
      <c r="G24" s="4"/>
      <c r="H24" s="39"/>
      <c r="I24" s="4"/>
      <c r="J24" s="4"/>
      <c r="K24" s="4"/>
      <c r="L24" s="4"/>
      <c r="M24" s="4"/>
      <c r="N24" s="6"/>
    </row>
    <row r="25" spans="1:18" ht="15.75" x14ac:dyDescent="0.2">
      <c r="A25" s="4"/>
      <c r="B25" s="4"/>
      <c r="C25" s="4"/>
      <c r="D25" s="2"/>
      <c r="E25" s="2"/>
      <c r="F25" s="3"/>
      <c r="G25" s="4"/>
      <c r="H25" s="39"/>
      <c r="I25" s="4"/>
      <c r="J25" s="4"/>
      <c r="K25" s="4"/>
      <c r="L25" s="4"/>
      <c r="M25" s="4"/>
      <c r="N25" s="6"/>
    </row>
    <row r="26" spans="1:18" ht="15.75" x14ac:dyDescent="0.2">
      <c r="A26" s="4"/>
      <c r="B26" s="4"/>
      <c r="C26" s="4"/>
      <c r="D26" s="2"/>
      <c r="E26" s="2"/>
      <c r="F26" s="3"/>
      <c r="G26" s="4"/>
      <c r="H26" s="39"/>
      <c r="I26" s="4"/>
      <c r="J26" s="4"/>
      <c r="K26" s="4"/>
      <c r="L26" s="4"/>
      <c r="M26" s="4"/>
      <c r="N26" s="6"/>
    </row>
    <row r="27" spans="1:18" ht="15.75" x14ac:dyDescent="0.2">
      <c r="A27" s="4"/>
      <c r="B27" s="4"/>
      <c r="C27" s="2"/>
      <c r="D27" s="2"/>
      <c r="E27" s="2"/>
      <c r="F27" s="2"/>
      <c r="G27" s="2"/>
      <c r="H27" s="40"/>
      <c r="I27" s="2"/>
      <c r="J27" s="2"/>
      <c r="K27" s="2"/>
      <c r="L27" s="2"/>
      <c r="M27" s="2"/>
    </row>
    <row r="28" spans="1:18" ht="15.75" x14ac:dyDescent="0.2">
      <c r="A28" s="4"/>
      <c r="B28" s="4"/>
      <c r="C28" s="2"/>
      <c r="D28" s="2"/>
      <c r="E28" s="2"/>
      <c r="F28" s="2"/>
      <c r="G28" s="2"/>
      <c r="H28" s="40"/>
      <c r="I28" s="2"/>
      <c r="J28" s="2"/>
      <c r="K28" s="2"/>
      <c r="L28" s="2"/>
      <c r="M28" s="2"/>
    </row>
    <row r="29" spans="1:18" ht="15.75" x14ac:dyDescent="0.2">
      <c r="A29" s="2"/>
      <c r="B29" s="2"/>
      <c r="C29" s="2"/>
      <c r="D29" s="2"/>
      <c r="E29" s="2"/>
      <c r="F29" s="3"/>
      <c r="G29" s="2"/>
      <c r="H29" s="40"/>
      <c r="I29" s="2"/>
      <c r="J29" s="2"/>
      <c r="K29" s="2"/>
      <c r="L29" s="2"/>
      <c r="M29" s="2"/>
    </row>
    <row r="30" spans="1:18" ht="15.75" x14ac:dyDescent="0.2">
      <c r="A30" s="2"/>
      <c r="B30" s="2"/>
      <c r="C30" s="2"/>
      <c r="D30" s="2"/>
      <c r="E30" s="2"/>
      <c r="F30" s="2"/>
      <c r="G30" s="2"/>
      <c r="H30" s="40"/>
      <c r="I30" s="2"/>
      <c r="J30" s="2"/>
      <c r="K30" s="2"/>
      <c r="L30" s="2"/>
      <c r="M30" s="2"/>
    </row>
    <row r="31" spans="1:18" ht="15.75" x14ac:dyDescent="0.2">
      <c r="A31" s="2"/>
      <c r="B31" s="2"/>
      <c r="C31" s="2"/>
      <c r="D31" s="2"/>
      <c r="E31" s="2"/>
      <c r="F31" s="2"/>
      <c r="G31" s="2"/>
      <c r="H31" s="40"/>
      <c r="I31" s="2"/>
      <c r="J31" s="2"/>
      <c r="K31" s="2"/>
      <c r="L31" s="2"/>
      <c r="M31" s="2"/>
    </row>
    <row r="32" spans="1:18" ht="15" x14ac:dyDescent="0.2">
      <c r="A32" s="6"/>
      <c r="B32" s="6"/>
      <c r="C32" s="6"/>
      <c r="D32" s="6"/>
      <c r="E32" s="6"/>
      <c r="F32" s="6"/>
      <c r="G32" s="6"/>
      <c r="H32" s="41"/>
      <c r="I32" s="6"/>
      <c r="J32" s="6"/>
      <c r="K32" s="6"/>
      <c r="L32" s="6"/>
      <c r="M32" s="6"/>
    </row>
    <row r="33" spans="1:13" ht="15" x14ac:dyDescent="0.2">
      <c r="A33" s="6"/>
      <c r="B33" s="6"/>
      <c r="C33" s="6"/>
      <c r="D33" s="6"/>
      <c r="E33" s="6"/>
      <c r="F33" s="6"/>
      <c r="G33" s="6"/>
      <c r="H33" s="41"/>
      <c r="I33" s="6"/>
      <c r="J33" s="6"/>
      <c r="K33" s="6"/>
      <c r="L33" s="6"/>
      <c r="M33" s="6"/>
    </row>
    <row r="34" spans="1:13" ht="15" x14ac:dyDescent="0.2">
      <c r="A34" s="6"/>
      <c r="B34" s="6"/>
      <c r="C34" s="6"/>
      <c r="D34" s="6"/>
      <c r="E34" s="6"/>
      <c r="F34" s="6"/>
      <c r="G34" s="6"/>
      <c r="H34" s="41"/>
      <c r="I34" s="6"/>
      <c r="J34" s="6"/>
      <c r="K34" s="6"/>
      <c r="L34" s="6"/>
      <c r="M34" s="6"/>
    </row>
    <row r="35" spans="1:13" ht="15" x14ac:dyDescent="0.2">
      <c r="A35" s="6"/>
      <c r="B35" s="6"/>
      <c r="C35" s="6"/>
      <c r="D35" s="6"/>
      <c r="E35" s="6"/>
      <c r="F35" s="6"/>
      <c r="G35" s="6"/>
      <c r="H35" s="41"/>
      <c r="I35" s="6"/>
      <c r="J35" s="6"/>
      <c r="K35" s="6"/>
      <c r="L35" s="6"/>
      <c r="M35" s="6"/>
    </row>
  </sheetData>
  <mergeCells count="21">
    <mergeCell ref="J6:J7"/>
    <mergeCell ref="K6:K7"/>
    <mergeCell ref="L6:L7"/>
    <mergeCell ref="N6:N7"/>
    <mergeCell ref="B5:B7"/>
    <mergeCell ref="A21:N21"/>
    <mergeCell ref="A20:N20"/>
    <mergeCell ref="A2:N2"/>
    <mergeCell ref="A5:A7"/>
    <mergeCell ref="C5:C7"/>
    <mergeCell ref="D5:G5"/>
    <mergeCell ref="H5:H7"/>
    <mergeCell ref="I5:I7"/>
    <mergeCell ref="J5:L5"/>
    <mergeCell ref="M5:M7"/>
    <mergeCell ref="B3:N3"/>
    <mergeCell ref="A19:N19"/>
    <mergeCell ref="A4:N4"/>
    <mergeCell ref="A17:M17"/>
    <mergeCell ref="D6:F6"/>
    <mergeCell ref="G6:G7"/>
  </mergeCells>
  <pageMargins left="0.55118110236220474" right="0.39370078740157483" top="0.86614173228346458" bottom="0.43307086614173229" header="0.31496062992125984" footer="0.23622047244094491"/>
  <pageSetup paperSize="9" scale="59" orientation="landscape" r:id="rId1"/>
  <headerFooter alignWithMargins="0"/>
  <rowBreaks count="1" manualBreakCount="1">
    <brk id="22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просто НМЦК</vt:lpstr>
      <vt:lpstr>шаблон</vt:lpstr>
      <vt:lpstr>'просто НМЦК'!Область_печати</vt:lpstr>
      <vt:lpstr>шаблон!Область_печати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Специалист отдела закупок</cp:lastModifiedBy>
  <cp:lastPrinted>2025-05-23T09:27:51Z</cp:lastPrinted>
  <dcterms:created xsi:type="dcterms:W3CDTF">1996-10-08T23:32:33Z</dcterms:created>
  <dcterms:modified xsi:type="dcterms:W3CDTF">2026-08-25T06:16:52Z</dcterms:modified>
</cp:coreProperties>
</file>