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D:\ADATA-копия на ДОМАШНИЙ 22.05.2026\22.05.2026-ADATA+Apacer-ДОМАШНИЙ\! ДОГОВОРА ФИЦ ИнБЮМ-44-ФЗ-ЕП 2026 !!!\+----4___-ИЗДАТЕЛЬСТВО-новые монографии-ТЕРЕЩЕНКО\КП+НМЦК\"/>
    </mc:Choice>
  </mc:AlternateContent>
  <xr:revisionPtr revIDLastSave="0" documentId="13_ncr:1_{266CD67D-1C7E-4810-A22C-179AD6A3E40F}" xr6:coauthVersionLast="47" xr6:coauthVersionMax="47" xr10:uidLastSave="{00000000-0000-0000-0000-000000000000}"/>
  <bookViews>
    <workbookView xWindow="-120" yWindow="-120" windowWidth="29040" windowHeight="15720" xr2:uid="{00000000-000D-0000-FFFF-FFFF00000000}"/>
  </bookViews>
  <sheets>
    <sheet name="ОБОСНОВАНИЕ НМЦК"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4" l="1"/>
  <c r="M5" i="4" s="1"/>
  <c r="N5" i="4" s="1"/>
  <c r="O5" i="4" s="1"/>
  <c r="I5" i="4"/>
  <c r="L6" i="4"/>
  <c r="M6" i="4" s="1"/>
  <c r="N6" i="4" s="1"/>
  <c r="O6" i="4" s="1"/>
  <c r="I6" i="4"/>
  <c r="O7" i="4" l="1"/>
  <c r="I9" i="4" s="1"/>
</calcChain>
</file>

<file path=xl/sharedStrings.xml><?xml version="1.0" encoding="utf-8"?>
<sst xmlns="http://schemas.openxmlformats.org/spreadsheetml/2006/main" count="36" uniqueCount="34">
  <si>
    <t>№</t>
  </si>
  <si>
    <t>Кол-во</t>
  </si>
  <si>
    <t>Среднее квадратичное отклонение</t>
  </si>
  <si>
    <r>
      <t xml:space="preserve">коэффициент вариации цен V (%)           </t>
    </r>
    <r>
      <rPr>
        <i/>
        <sz val="10"/>
        <color indexed="8"/>
        <rFont val="Times New Roman"/>
        <family val="1"/>
        <charset val="204"/>
      </rPr>
      <t xml:space="preserve">         (не должен превышать 33%)</t>
    </r>
  </si>
  <si>
    <t xml:space="preserve">Средняя арифметическая цена за единицу     &lt;ц&gt; </t>
  </si>
  <si>
    <t>НМЦК, определенная методом сопоставимых рыночных цен (анализа рынка)*</t>
  </si>
  <si>
    <t>Цена за единицу изм. (руб.)</t>
  </si>
  <si>
    <t>Цена за единицу изм. с округлением (вниз) до сотых долей после запятой (руб.)</t>
  </si>
  <si>
    <t>НМЦК с учетом округления цены за единицу (руб.)**</t>
  </si>
  <si>
    <t>Однородность совокупности значений выявленных цен, используемых в расчете НМЦК**</t>
  </si>
  <si>
    <r>
      <rPr>
        <b/>
        <sz val="10"/>
        <color indexed="8"/>
        <rFont val="Times New Roman"/>
        <family val="1"/>
        <charset val="204"/>
      </rPr>
      <t>Расчет НМЦК по формуле</t>
    </r>
    <r>
      <rPr>
        <sz val="10"/>
        <color indexed="8"/>
        <rFont val="Times New Roman"/>
        <family val="1"/>
        <charset val="204"/>
      </rPr>
      <t xml:space="preserve">                             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</si>
  <si>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Федеральное государственное бюджетное учреждение науки Федеральный исследовательский центр «Институт биологии южных морей имени А.О.Ковалевского РАН» (ФИЦ ИнБЮМ)</t>
  </si>
  <si>
    <t>ОБОСНОВАНИЕ НАЧАЛЬНОЙ (МАКСИМАЛЬНОЙ) ЦЕНЫ КОНТРАКТА</t>
  </si>
  <si>
    <t>В результате проведенного выше расчета НМЦК составила, руб.:</t>
  </si>
  <si>
    <t>1.</t>
  </si>
  <si>
    <t>ОКПД2</t>
  </si>
  <si>
    <t>Наименование предмета закупки</t>
  </si>
  <si>
    <t>Ед. изм.</t>
  </si>
  <si>
    <t xml:space="preserve">* Используемый метод определения и обоснования начальной (максимальной) цены Контракта – метод сопоставимых рыночных цен (анализа рынка) (п. 1 ч. 1 ст. 22 Федерального закона от 05.04.2013 № 44-ФЗ). 
ОБОСНОВАНИЕ ВЫБРАННОГО МЕТОДА ОБОСНОВАНИЯ НАЧАЛЬНОЙ (МАКСИМАЛЬНОЙ) ЦЕНЫ КОНТРАКТА: в соответствии со ст. 22 Федерального закона от 05.04.2013 № 44-ФЗ "О контрактной системе в сфере закупок товаров, работ, услуг для обеспечения государственных и муниципальных нужд" и Методическими рекомендациями по применению методов определения начальной (максимальной) цены контракта, утвержденными Приказом Минэкономразвития России от 02.10.2013 № 567 «Об утверждении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было проведено исследование рынка методом сопоставимых рыночных цен (анализ рынка) на товары / работы / услуги, соотвествующие предмету закупки, и получено 3 (три) ценовых предложения. </t>
  </si>
  <si>
    <t>Источник ценовой информации (руб./ед.изм.)</t>
  </si>
  <si>
    <t>** В соответствии с п. 3.20.1 Методических рекомендаций, утвержденных приказом Минэкономразвития России от 02.10.2013 № 567 расчет произведен с помощью стандартных функций табличного редактора EXCEL.</t>
  </si>
  <si>
    <t>2.</t>
  </si>
  <si>
    <t xml:space="preserve">26.51.12.190 </t>
  </si>
  <si>
    <t>26.30.30.190</t>
  </si>
  <si>
    <r>
      <t xml:space="preserve">
</t>
    </r>
    <r>
      <rPr>
        <u/>
        <sz val="12"/>
        <rFont val="Times New Roman"/>
        <family val="1"/>
        <charset val="204"/>
      </rPr>
      <t>Главный специалист по закупкам Контрактной службы ОУПОиЗД  ФИЦ ИнБЮМ</t>
    </r>
    <r>
      <rPr>
        <sz val="12"/>
        <rFont val="Times New Roman"/>
        <family val="1"/>
        <charset val="204"/>
      </rPr>
      <t xml:space="preserve">
</t>
    </r>
    <r>
      <rPr>
        <sz val="10"/>
        <rFont val="Times New Roman"/>
        <family val="1"/>
        <charset val="204"/>
      </rPr>
      <t>(должность)</t>
    </r>
    <r>
      <rPr>
        <sz val="12"/>
        <rFont val="Times New Roman"/>
        <family val="1"/>
        <charset val="204"/>
      </rPr>
      <t xml:space="preserve">
_________________ /Н.Ю. Тимченко/
</t>
    </r>
    <r>
      <rPr>
        <sz val="10"/>
        <rFont val="Times New Roman"/>
        <family val="1"/>
        <charset val="204"/>
      </rPr>
      <t>(подпись/расшифровка подписи)</t>
    </r>
    <r>
      <rPr>
        <sz val="12"/>
        <rFont val="Times New Roman"/>
        <family val="1"/>
        <charset val="204"/>
      </rPr>
      <t xml:space="preserve">
«31» мая 2026 г.
</t>
    </r>
  </si>
  <si>
    <t>Этап № 1. 
Изготовление макета научного печатного издания – монографии Егорова В.Н., Мирзоевой Н.Ю., Терещенко Н.Н., Проскурнина В.Ю., Короткова А.А., Сидорова И.Г., Параскив А.А. Мирошниченко О.Н., Архиповой С.И., Чужиковой О.Д., Евтушенко Д.Б., Мосейченко И.Н., Гулиной Л.В. «Современная радиоэкология Чёрного моря» (2026):
– дизайн внутреннего блока; 
– верстка внутреннего блока;
– корректура; 
– допечатная подготовка</t>
  </si>
  <si>
    <t>18.12.14.000 — Услуги по печатанию книг, географических карт, гидрографических или аналогичных карт всех видов, репродукций, чертежей и фотографий, открыток</t>
  </si>
  <si>
    <t>усл.ед.</t>
  </si>
  <si>
    <t>Этап № 2. 
Печать тиража в количестве 100 экземпляров научного печатного издания – монографии Егорова В.Н., Мирзоевой Н.Ю., Терещенко Н.Н., Проскурнина В.Ю., Короткова А.А., Сидорова И.Г., Параскив А.А. Мирошниченко О.Н., Архиповой С.И., Чужиковой О.Д., Евтушенко Д.Б., Мосейченко И.Н., Гулиной Л.В. «Современная радиоэкология Чёрного моря» (2026):
– сигнальный экземпляр обязательный
– печать вышеуказанного тиража научного печатного издания;
– обязательная рассылка контрольных экземпляров (с присвоением ISBN).</t>
  </si>
  <si>
    <t xml:space="preserve">ИЦИ 1
(вх. № 1157 от 15.05.2026)
</t>
  </si>
  <si>
    <t xml:space="preserve">ИЦИ 2
(вх. № 1158 от 15.05.2026)
</t>
  </si>
  <si>
    <t xml:space="preserve">ИТОГО, стартовая цена = 90 000,00 руб. + 495 000,00 руб. = 585 000,00 руб. </t>
  </si>
  <si>
    <t xml:space="preserve">ИЦИ 3
(вх. № ____ от __.__.202__)
</t>
  </si>
  <si>
    <t>(Пятьсот девяносто четыре тысячи пятьсот рублей 00 копеек).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</si>
</sst>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04"/>
      <scheme val="minor"/>
    </font>
    <font>
      <b/>
      <sz val="10"/>
      <color indexed="8"/>
      <name val="Times New Roman"/>
      <family val="1"/>
      <charset val="204"/>
    </font>
    <font>
      <sz val="10"/>
      <color indexed="8"/>
      <name val="Times New Roman"/>
      <family val="1"/>
      <charset val="204"/>
    </font>
    <font>
      <i/>
      <sz val="10"/>
      <color indexed="8"/>
      <name val="Times New Roman"/>
      <family val="1"/>
      <charset val="204"/>
    </font>
    <font>
      <b/>
      <sz val="12"/>
      <color indexed="8"/>
      <name val="Times New Roman"/>
      <family val="1"/>
      <charset val="204"/>
    </font>
    <font>
      <sz val="10"/>
      <name val="Times New Roman"/>
      <family val="1"/>
      <charset val="204"/>
    </font>
    <font>
      <sz val="12"/>
      <name val="Times New Roman"/>
      <family val="1"/>
      <charset val="204"/>
    </font>
    <font>
      <u/>
      <sz val="12"/>
      <name val="Times New Roman"/>
      <family val="1"/>
      <charset val="204"/>
    </font>
    <font>
      <sz val="10"/>
      <color indexed="8"/>
      <name val="Times New Roman"/>
      <family val="1"/>
      <charset val="204"/>
    </font>
    <font>
      <b/>
      <sz val="10"/>
      <color indexed="8"/>
      <name val="Times New Roman"/>
      <family val="1"/>
      <charset val="204"/>
    </font>
    <font>
      <b/>
      <sz val="13"/>
      <color indexed="8"/>
      <name val="Times New Roman"/>
      <family val="1"/>
      <charset val="204"/>
    </font>
    <font>
      <sz val="10"/>
      <color theme="1"/>
      <name val="Times New Roman"/>
      <family val="1"/>
      <charset val="204"/>
    </font>
    <font>
      <sz val="13"/>
      <color theme="1"/>
      <name val="Calibri"/>
      <family val="2"/>
      <charset val="204"/>
      <scheme val="minor"/>
    </font>
    <font>
      <b/>
      <sz val="10"/>
      <color rgb="FFFF0000"/>
      <name val="Times New Roman"/>
      <family val="1"/>
      <charset val="204"/>
    </font>
    <font>
      <b/>
      <sz val="20"/>
      <color indexed="8"/>
      <name val="Times New Roman"/>
      <family val="1"/>
      <charset val="204"/>
    </font>
    <font>
      <b/>
      <sz val="20"/>
      <color theme="1"/>
      <name val="Calibri"/>
      <family val="2"/>
      <charset val="204"/>
      <scheme val="minor"/>
    </font>
  </fonts>
  <fills count="7">
    <fill>
      <patternFill patternType="none"/>
    </fill>
    <fill>
      <patternFill patternType="gray125"/>
    </fill>
    <fill>
      <patternFill patternType="solid">
        <fgColor indexed="9"/>
        <bgColor indexed="64"/>
      </patternFill>
    </fill>
    <fill>
      <patternFill patternType="solid">
        <fgColor rgb="FFFFFFB3"/>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53">
    <xf numFmtId="0" fontId="0" fillId="0" borderId="0" xfId="0"/>
    <xf numFmtId="0" fontId="2" fillId="0" borderId="1" xfId="0" applyFont="1" applyBorder="1" applyAlignment="1">
      <alignment horizontal="center" vertical="top" wrapText="1"/>
    </xf>
    <xf numFmtId="0" fontId="8" fillId="0" borderId="0" xfId="0" applyFont="1" applyAlignment="1">
      <alignment horizontal="center" vertical="top"/>
    </xf>
    <xf numFmtId="0" fontId="8" fillId="0" borderId="0" xfId="0" applyFont="1"/>
    <xf numFmtId="0" fontId="1"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0" xfId="0" applyFont="1" applyAlignment="1">
      <alignment vertical="center"/>
    </xf>
    <xf numFmtId="2" fontId="9" fillId="0" borderId="0" xfId="0" applyNumberFormat="1" applyFont="1" applyAlignment="1">
      <alignment vertical="center"/>
    </xf>
    <xf numFmtId="0" fontId="8" fillId="0" borderId="0" xfId="0" applyFont="1" applyAlignment="1">
      <alignment wrapText="1"/>
    </xf>
    <xf numFmtId="4" fontId="2" fillId="0" borderId="1" xfId="0" applyNumberFormat="1" applyFont="1" applyBorder="1" applyAlignment="1">
      <alignment horizontal="center" vertical="center" wrapText="1"/>
    </xf>
    <xf numFmtId="4" fontId="9" fillId="2" borderId="0" xfId="0" applyNumberFormat="1" applyFont="1" applyFill="1"/>
    <xf numFmtId="0" fontId="1" fillId="0" borderId="0" xfId="0" applyFont="1" applyAlignment="1">
      <alignment vertical="center"/>
    </xf>
    <xf numFmtId="0" fontId="1" fillId="0" borderId="0" xfId="0" applyFont="1" applyAlignment="1">
      <alignment horizontal="right" vertical="center"/>
    </xf>
    <xf numFmtId="0" fontId="9" fillId="0" borderId="0" xfId="0" applyFont="1" applyAlignment="1">
      <alignment horizontal="right" vertical="center"/>
    </xf>
    <xf numFmtId="4" fontId="9" fillId="0" borderId="0" xfId="0" applyNumberFormat="1" applyFont="1"/>
    <xf numFmtId="0" fontId="2" fillId="0" borderId="2" xfId="0" applyFont="1" applyBorder="1" applyAlignment="1">
      <alignment horizontal="center" vertical="center" wrapText="1"/>
    </xf>
    <xf numFmtId="4" fontId="2" fillId="0" borderId="0" xfId="0" applyNumberFormat="1" applyFont="1"/>
    <xf numFmtId="0" fontId="2" fillId="0" borderId="0" xfId="0" applyFont="1"/>
    <xf numFmtId="4" fontId="2" fillId="0" borderId="1" xfId="0" applyNumberFormat="1" applyFont="1" applyBorder="1" applyAlignment="1">
      <alignment horizontal="center" vertical="center"/>
    </xf>
    <xf numFmtId="0" fontId="5" fillId="0" borderId="1" xfId="0" applyFont="1" applyBorder="1" applyAlignment="1">
      <alignment vertical="center" wrapText="1"/>
    </xf>
    <xf numFmtId="4" fontId="10" fillId="0" borderId="0" xfId="0" applyNumberFormat="1" applyFont="1" applyAlignment="1">
      <alignment horizontal="center"/>
    </xf>
    <xf numFmtId="0" fontId="5" fillId="3" borderId="1" xfId="0" applyFont="1" applyFill="1" applyBorder="1" applyAlignment="1">
      <alignment horizontal="center" vertical="center" wrapText="1"/>
    </xf>
    <xf numFmtId="4" fontId="11" fillId="3" borderId="1" xfId="0" applyNumberFormat="1" applyFont="1" applyFill="1" applyBorder="1" applyAlignment="1">
      <alignment horizontal="center" vertical="center" wrapText="1"/>
    </xf>
    <xf numFmtId="4" fontId="10" fillId="2" borderId="0" xfId="0" applyNumberFormat="1" applyFont="1" applyFill="1"/>
    <xf numFmtId="0" fontId="1" fillId="4" borderId="1" xfId="0" applyFont="1" applyFill="1" applyBorder="1" applyAlignment="1">
      <alignment horizontal="center" vertical="top" wrapText="1"/>
    </xf>
    <xf numFmtId="4" fontId="13" fillId="3" borderId="1" xfId="0" applyNumberFormat="1" applyFont="1" applyFill="1" applyBorder="1" applyAlignment="1">
      <alignment horizontal="center" vertical="center" wrapText="1"/>
    </xf>
    <xf numFmtId="4" fontId="2" fillId="6" borderId="1" xfId="0" applyNumberFormat="1" applyFont="1" applyFill="1" applyBorder="1" applyAlignment="1">
      <alignment horizontal="center" vertical="center"/>
    </xf>
    <xf numFmtId="4" fontId="11" fillId="6" borderId="1" xfId="0" applyNumberFormat="1" applyFont="1" applyFill="1" applyBorder="1" applyAlignment="1">
      <alignment horizontal="center" vertical="center" wrapText="1"/>
    </xf>
    <xf numFmtId="0" fontId="1" fillId="6" borderId="1" xfId="0" applyFont="1" applyFill="1" applyBorder="1" applyAlignment="1">
      <alignment horizontal="center" vertical="top" wrapText="1"/>
    </xf>
    <xf numFmtId="0" fontId="5"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justify" vertical="top" wrapText="1"/>
    </xf>
    <xf numFmtId="0" fontId="8" fillId="0" borderId="0" xfId="0" applyFont="1" applyAlignment="1">
      <alignment horizontal="justify" vertical="top" wrapText="1"/>
    </xf>
    <xf numFmtId="0" fontId="0" fillId="0" borderId="0" xfId="0" applyAlignment="1">
      <alignment horizontal="justify" vertical="top"/>
    </xf>
    <xf numFmtId="0" fontId="10" fillId="3" borderId="0" xfId="0" applyFont="1" applyFill="1" applyAlignment="1">
      <alignment vertical="center"/>
    </xf>
    <xf numFmtId="0" fontId="12" fillId="3" borderId="0" xfId="0" applyFont="1" applyFill="1"/>
    <xf numFmtId="0" fontId="14" fillId="5" borderId="0" xfId="0" applyFont="1" applyFill="1" applyAlignment="1">
      <alignment vertical="top" wrapText="1"/>
    </xf>
    <xf numFmtId="0" fontId="15" fillId="5" borderId="0" xfId="0" applyFont="1" applyFill="1" applyAlignment="1">
      <alignment vertical="top" wrapText="1"/>
    </xf>
    <xf numFmtId="0" fontId="1" fillId="0" borderId="3" xfId="0" applyFont="1" applyBorder="1" applyAlignment="1">
      <alignment horizontal="center" vertical="center" wrapText="1"/>
    </xf>
    <xf numFmtId="0" fontId="0" fillId="0" borderId="4" xfId="0" applyBorder="1" applyAlignment="1">
      <alignment horizontal="center" vertical="center" wrapText="1"/>
    </xf>
    <xf numFmtId="0" fontId="4" fillId="0" borderId="5" xfId="0" applyFont="1" applyBorder="1" applyAlignment="1">
      <alignment horizontal="center" vertical="center" wrapText="1"/>
    </xf>
    <xf numFmtId="0" fontId="0" fillId="0" borderId="5" xfId="0" applyBorder="1"/>
    <xf numFmtId="0" fontId="1" fillId="0" borderId="1" xfId="0" applyFont="1" applyBorder="1" applyAlignment="1">
      <alignment horizontal="center" vertical="top" wrapText="1"/>
    </xf>
    <xf numFmtId="0" fontId="8" fillId="0" borderId="1" xfId="0" applyFont="1" applyBorder="1"/>
    <xf numFmtId="0" fontId="4" fillId="0" borderId="0" xfId="0" applyFont="1" applyAlignment="1">
      <alignment horizontal="right" vertical="center"/>
    </xf>
    <xf numFmtId="2" fontId="1" fillId="0" borderId="1" xfId="0" applyNumberFormat="1" applyFont="1" applyBorder="1" applyAlignment="1">
      <alignment horizontal="center" vertical="top" wrapText="1"/>
    </xf>
    <xf numFmtId="0" fontId="1" fillId="0" borderId="2" xfId="0" applyFont="1" applyBorder="1" applyAlignment="1">
      <alignment horizontal="center" vertical="center" wrapText="1"/>
    </xf>
    <xf numFmtId="0" fontId="4" fillId="0" borderId="0" xfId="0" applyFont="1" applyFill="1" applyAlignment="1">
      <alignment horizontal="center" vertical="top" wrapText="1"/>
    </xf>
    <xf numFmtId="0" fontId="0" fillId="0" borderId="0" xfId="0" applyFill="1" applyAlignment="1">
      <alignment horizontal="center" vertical="top"/>
    </xf>
    <xf numFmtId="0" fontId="8" fillId="0" borderId="0" xfId="0" applyFont="1" applyFill="1" applyAlignment="1">
      <alignment wrapText="1"/>
    </xf>
    <xf numFmtId="0" fontId="8" fillId="0" borderId="0" xfId="0" applyFont="1" applyFill="1"/>
  </cellXfs>
  <cellStyles count="1">
    <cellStyle name="Обычный" xfId="0" builtinId="0"/>
  </cellStyles>
  <dxfs count="0"/>
  <tableStyles count="0" defaultTableStyle="TableStyleMedium9" defaultPivotStyle="PivotStyleLight16"/>
  <colors>
    <mruColors>
      <color rgb="FFFF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8</xdr:col>
      <xdr:colOff>19050</xdr:colOff>
      <xdr:row>3</xdr:row>
      <xdr:rowOff>952500</xdr:rowOff>
    </xdr:from>
    <xdr:to>
      <xdr:col>9</xdr:col>
      <xdr:colOff>0</xdr:colOff>
      <xdr:row>3</xdr:row>
      <xdr:rowOff>1304925</xdr:rowOff>
    </xdr:to>
    <xdr:pic>
      <xdr:nvPicPr>
        <xdr:cNvPr id="8227" name="Picture 1">
          <a:extLst>
            <a:ext uri="{FF2B5EF4-FFF2-40B4-BE49-F238E27FC236}">
              <a16:creationId xmlns:a16="http://schemas.microsoft.com/office/drawing/2014/main" id="{BC6B8649-FB98-4EDA-D30F-9B4481C5E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2600325"/>
          <a:ext cx="12573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304800</xdr:colOff>
      <xdr:row>3</xdr:row>
      <xdr:rowOff>1238250</xdr:rowOff>
    </xdr:from>
    <xdr:to>
      <xdr:col>9</xdr:col>
      <xdr:colOff>457200</xdr:colOff>
      <xdr:row>3</xdr:row>
      <xdr:rowOff>1466850</xdr:rowOff>
    </xdr:to>
    <xdr:pic>
      <xdr:nvPicPr>
        <xdr:cNvPr id="8228" name="Picture 6">
          <a:extLst>
            <a:ext uri="{FF2B5EF4-FFF2-40B4-BE49-F238E27FC236}">
              <a16:creationId xmlns:a16="http://schemas.microsoft.com/office/drawing/2014/main" id="{99FC900E-8F76-9D59-6DAB-B8DC4343AB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82100" y="2886075"/>
          <a:ext cx="1524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923925</xdr:colOff>
      <xdr:row>3</xdr:row>
      <xdr:rowOff>914400</xdr:rowOff>
    </xdr:from>
    <xdr:to>
      <xdr:col>8</xdr:col>
      <xdr:colOff>1209675</xdr:colOff>
      <xdr:row>3</xdr:row>
      <xdr:rowOff>1266825</xdr:rowOff>
    </xdr:to>
    <xdr:pic>
      <xdr:nvPicPr>
        <xdr:cNvPr id="8229" name="Picture 1">
          <a:extLst>
            <a:ext uri="{FF2B5EF4-FFF2-40B4-BE49-F238E27FC236}">
              <a16:creationId xmlns:a16="http://schemas.microsoft.com/office/drawing/2014/main" id="{3B4FE925-69A0-3ADB-E81A-17F9629030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3325" y="2400300"/>
          <a:ext cx="12573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304800</xdr:colOff>
      <xdr:row>3</xdr:row>
      <xdr:rowOff>1238250</xdr:rowOff>
    </xdr:from>
    <xdr:to>
      <xdr:col>9</xdr:col>
      <xdr:colOff>457200</xdr:colOff>
      <xdr:row>3</xdr:row>
      <xdr:rowOff>1466850</xdr:rowOff>
    </xdr:to>
    <xdr:pic>
      <xdr:nvPicPr>
        <xdr:cNvPr id="8230" name="Picture 6">
          <a:extLst>
            <a:ext uri="{FF2B5EF4-FFF2-40B4-BE49-F238E27FC236}">
              <a16:creationId xmlns:a16="http://schemas.microsoft.com/office/drawing/2014/main" id="{5FBD2F6A-19A5-2CD5-BC6E-3C7820966E7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82100" y="2886075"/>
          <a:ext cx="1524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19050</xdr:colOff>
      <xdr:row>3</xdr:row>
      <xdr:rowOff>952500</xdr:rowOff>
    </xdr:from>
    <xdr:to>
      <xdr:col>11</xdr:col>
      <xdr:colOff>0</xdr:colOff>
      <xdr:row>3</xdr:row>
      <xdr:rowOff>1304925</xdr:rowOff>
    </xdr:to>
    <xdr:pic>
      <xdr:nvPicPr>
        <xdr:cNvPr id="8231" name="Picture 1">
          <a:extLst>
            <a:ext uri="{FF2B5EF4-FFF2-40B4-BE49-F238E27FC236}">
              <a16:creationId xmlns:a16="http://schemas.microsoft.com/office/drawing/2014/main" id="{999306B0-8701-40F7-8883-7BC68461D7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10800" y="2600325"/>
          <a:ext cx="8191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19050</xdr:colOff>
      <xdr:row>3</xdr:row>
      <xdr:rowOff>923925</xdr:rowOff>
    </xdr:from>
    <xdr:to>
      <xdr:col>9</xdr:col>
      <xdr:colOff>1019175</xdr:colOff>
      <xdr:row>3</xdr:row>
      <xdr:rowOff>1362075</xdr:rowOff>
    </xdr:to>
    <xdr:pic>
      <xdr:nvPicPr>
        <xdr:cNvPr id="8232" name="Picture 2">
          <a:extLst>
            <a:ext uri="{FF2B5EF4-FFF2-40B4-BE49-F238E27FC236}">
              <a16:creationId xmlns:a16="http://schemas.microsoft.com/office/drawing/2014/main" id="{2B515695-ECC1-1E65-2C4E-9DA1C55DE5A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896350" y="2571750"/>
          <a:ext cx="1000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xdr:row>
      <xdr:rowOff>1600200</xdr:rowOff>
    </xdr:from>
    <xdr:to>
      <xdr:col>11</xdr:col>
      <xdr:colOff>1504950</xdr:colOff>
      <xdr:row>3</xdr:row>
      <xdr:rowOff>1962150</xdr:rowOff>
    </xdr:to>
    <xdr:pic>
      <xdr:nvPicPr>
        <xdr:cNvPr id="8233" name="Picture 5">
          <a:extLst>
            <a:ext uri="{FF2B5EF4-FFF2-40B4-BE49-F238E27FC236}">
              <a16:creationId xmlns:a16="http://schemas.microsoft.com/office/drawing/2014/main" id="{01E9FCAC-8FD5-B316-559D-E60858E8F9C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049000" y="3248025"/>
          <a:ext cx="14859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304800</xdr:colOff>
      <xdr:row>3</xdr:row>
      <xdr:rowOff>1238250</xdr:rowOff>
    </xdr:from>
    <xdr:to>
      <xdr:col>11</xdr:col>
      <xdr:colOff>457200</xdr:colOff>
      <xdr:row>3</xdr:row>
      <xdr:rowOff>1466850</xdr:rowOff>
    </xdr:to>
    <xdr:pic>
      <xdr:nvPicPr>
        <xdr:cNvPr id="8234" name="Picture 6">
          <a:extLst>
            <a:ext uri="{FF2B5EF4-FFF2-40B4-BE49-F238E27FC236}">
              <a16:creationId xmlns:a16="http://schemas.microsoft.com/office/drawing/2014/main" id="{8AB4576F-8D15-6727-E53B-95C311C9FF3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334750" y="2886075"/>
          <a:ext cx="1524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6"/>
  <sheetViews>
    <sheetView tabSelected="1" topLeftCell="A7" workbookViewId="0">
      <selection activeCell="J24" sqref="J24"/>
    </sheetView>
  </sheetViews>
  <sheetFormatPr defaultRowHeight="12.75" x14ac:dyDescent="0.2"/>
  <cols>
    <col min="1" max="1" width="3.140625" style="3" customWidth="1"/>
    <col min="2" max="2" width="33.5703125" style="3" customWidth="1"/>
    <col min="3" max="3" width="17.5703125" style="3" customWidth="1"/>
    <col min="4" max="4" width="8.42578125" style="3" customWidth="1"/>
    <col min="5" max="5" width="8.140625" style="3" customWidth="1"/>
    <col min="6" max="6" width="13.85546875" style="3" customWidth="1"/>
    <col min="7" max="7" width="14.7109375" style="3" customWidth="1"/>
    <col min="8" max="8" width="14.5703125" style="3" customWidth="1"/>
    <col min="9" max="9" width="19.140625" style="3" customWidth="1"/>
    <col min="10" max="10" width="19.7109375" style="3" customWidth="1"/>
    <col min="11" max="11" width="12.5703125" style="3" customWidth="1"/>
    <col min="12" max="12" width="29" style="3" customWidth="1"/>
    <col min="13" max="13" width="16.42578125" style="3" customWidth="1"/>
    <col min="14" max="14" width="13.7109375" style="3" customWidth="1"/>
    <col min="15" max="15" width="13.85546875" style="3" customWidth="1"/>
    <col min="16" max="16" width="11.85546875" style="3" customWidth="1"/>
    <col min="17" max="16384" width="9.140625" style="3"/>
  </cols>
  <sheetData>
    <row r="1" spans="1:30" s="52" customFormat="1" ht="32.25" customHeight="1" x14ac:dyDescent="0.2">
      <c r="A1" s="49" t="s">
        <v>12</v>
      </c>
      <c r="B1" s="49"/>
      <c r="C1" s="49"/>
      <c r="D1" s="49"/>
      <c r="E1" s="49"/>
      <c r="F1" s="49"/>
      <c r="G1" s="49"/>
      <c r="H1" s="49"/>
      <c r="I1" s="49"/>
      <c r="J1" s="49"/>
      <c r="K1" s="49"/>
      <c r="L1" s="49"/>
      <c r="M1" s="50"/>
      <c r="N1" s="50"/>
      <c r="O1" s="50"/>
      <c r="P1" s="51"/>
      <c r="Q1" s="51"/>
      <c r="R1" s="51"/>
      <c r="S1" s="51"/>
      <c r="T1" s="51"/>
      <c r="U1" s="51"/>
      <c r="V1" s="51"/>
      <c r="W1" s="51"/>
      <c r="X1" s="51"/>
      <c r="Y1" s="51"/>
      <c r="Z1" s="51"/>
      <c r="AA1" s="51"/>
      <c r="AB1" s="51"/>
      <c r="AC1" s="51"/>
      <c r="AD1" s="51"/>
    </row>
    <row r="2" spans="1:30" ht="33" customHeight="1" x14ac:dyDescent="0.25">
      <c r="A2" s="42" t="s">
        <v>11</v>
      </c>
      <c r="B2" s="42"/>
      <c r="C2" s="42"/>
      <c r="D2" s="42"/>
      <c r="E2" s="42"/>
      <c r="F2" s="42"/>
      <c r="G2" s="42"/>
      <c r="H2" s="42"/>
      <c r="I2" s="42"/>
      <c r="J2" s="42"/>
      <c r="K2" s="42"/>
      <c r="L2" s="42"/>
      <c r="M2" s="43"/>
      <c r="N2" s="43"/>
      <c r="O2" s="43"/>
      <c r="P2" s="8"/>
      <c r="Q2" s="8"/>
      <c r="R2" s="8"/>
      <c r="S2" s="8"/>
      <c r="T2" s="8"/>
      <c r="U2" s="8"/>
      <c r="V2" s="8"/>
      <c r="W2" s="8"/>
      <c r="X2" s="8"/>
      <c r="Y2" s="8"/>
      <c r="Z2" s="8"/>
      <c r="AA2" s="8"/>
      <c r="AB2" s="8"/>
      <c r="AC2" s="8"/>
      <c r="AD2" s="8"/>
    </row>
    <row r="3" spans="1:30" x14ac:dyDescent="0.2">
      <c r="A3" s="48" t="s">
        <v>0</v>
      </c>
      <c r="B3" s="32" t="s">
        <v>16</v>
      </c>
      <c r="C3" s="40" t="s">
        <v>15</v>
      </c>
      <c r="D3" s="32" t="s">
        <v>17</v>
      </c>
      <c r="E3" s="32" t="s">
        <v>1</v>
      </c>
      <c r="F3" s="32" t="s">
        <v>19</v>
      </c>
      <c r="G3" s="32"/>
      <c r="H3" s="32"/>
      <c r="I3" s="47" t="s">
        <v>9</v>
      </c>
      <c r="J3" s="47"/>
      <c r="K3" s="47"/>
      <c r="L3" s="44" t="s">
        <v>5</v>
      </c>
      <c r="M3" s="45"/>
      <c r="N3" s="45"/>
      <c r="O3" s="45"/>
    </row>
    <row r="4" spans="1:30" ht="114.75" x14ac:dyDescent="0.2">
      <c r="A4" s="48"/>
      <c r="B4" s="32"/>
      <c r="C4" s="41"/>
      <c r="D4" s="32"/>
      <c r="E4" s="32"/>
      <c r="F4" s="24" t="s">
        <v>29</v>
      </c>
      <c r="G4" s="24" t="s">
        <v>30</v>
      </c>
      <c r="H4" s="28" t="s">
        <v>32</v>
      </c>
      <c r="I4" s="4" t="s">
        <v>4</v>
      </c>
      <c r="J4" s="4" t="s">
        <v>2</v>
      </c>
      <c r="K4" s="4" t="s">
        <v>3</v>
      </c>
      <c r="L4" s="1" t="s">
        <v>10</v>
      </c>
      <c r="M4" s="5" t="s">
        <v>6</v>
      </c>
      <c r="N4" s="5" t="s">
        <v>7</v>
      </c>
      <c r="O4" s="5" t="s">
        <v>8</v>
      </c>
      <c r="P4" s="29"/>
    </row>
    <row r="5" spans="1:30" s="2" customFormat="1" ht="212.25" customHeight="1" x14ac:dyDescent="0.25">
      <c r="A5" s="15" t="s">
        <v>14</v>
      </c>
      <c r="B5" s="19" t="s">
        <v>25</v>
      </c>
      <c r="C5" s="21" t="s">
        <v>26</v>
      </c>
      <c r="D5" s="21" t="s">
        <v>27</v>
      </c>
      <c r="E5" s="21">
        <v>1</v>
      </c>
      <c r="F5" s="25">
        <v>90000</v>
      </c>
      <c r="G5" s="22">
        <v>104000</v>
      </c>
      <c r="H5" s="27">
        <v>0</v>
      </c>
      <c r="I5" s="9">
        <f>AVERAGE(F5:G5)</f>
        <v>97000</v>
      </c>
      <c r="J5" s="26"/>
      <c r="K5" s="26"/>
      <c r="L5" s="18">
        <f>((E5/2)*(SUM(F5:G5)))</f>
        <v>97000</v>
      </c>
      <c r="M5" s="18">
        <f>L5/E5</f>
        <v>97000</v>
      </c>
      <c r="N5" s="18">
        <f>ROUND(M5,2)</f>
        <v>97000</v>
      </c>
      <c r="O5" s="18">
        <f>N5*E5</f>
        <v>97000</v>
      </c>
      <c r="P5" s="30" t="s">
        <v>22</v>
      </c>
    </row>
    <row r="6" spans="1:30" s="2" customFormat="1" ht="224.25" customHeight="1" x14ac:dyDescent="0.25">
      <c r="A6" s="15" t="s">
        <v>21</v>
      </c>
      <c r="B6" s="19" t="s">
        <v>28</v>
      </c>
      <c r="C6" s="21" t="s">
        <v>26</v>
      </c>
      <c r="D6" s="21" t="s">
        <v>27</v>
      </c>
      <c r="E6" s="21">
        <v>1</v>
      </c>
      <c r="F6" s="22">
        <v>500000</v>
      </c>
      <c r="G6" s="25">
        <v>495000</v>
      </c>
      <c r="H6" s="27">
        <v>0</v>
      </c>
      <c r="I6" s="9">
        <f>AVERAGE(F6:G6)</f>
        <v>497500</v>
      </c>
      <c r="J6" s="26"/>
      <c r="K6" s="26"/>
      <c r="L6" s="18">
        <f>((E6/2)*(SUM(F6:G6)))</f>
        <v>497500</v>
      </c>
      <c r="M6" s="18">
        <f>L6/E6</f>
        <v>497500</v>
      </c>
      <c r="N6" s="18">
        <f>ROUND(M6,2)</f>
        <v>497500</v>
      </c>
      <c r="O6" s="18">
        <f>N6*E6</f>
        <v>497500</v>
      </c>
      <c r="P6" s="30" t="s">
        <v>23</v>
      </c>
    </row>
    <row r="7" spans="1:30" ht="16.5" x14ac:dyDescent="0.25">
      <c r="A7" s="17"/>
      <c r="B7" s="17"/>
      <c r="C7" s="17"/>
      <c r="D7" s="17"/>
      <c r="E7" s="17"/>
      <c r="F7" s="16"/>
      <c r="G7" s="16"/>
      <c r="H7" s="16"/>
      <c r="I7" s="17"/>
      <c r="J7" s="17"/>
      <c r="K7" s="17"/>
      <c r="L7" s="17"/>
      <c r="M7" s="17"/>
      <c r="N7" s="17"/>
      <c r="O7" s="23">
        <f>SUM(O5:O6)</f>
        <v>594500</v>
      </c>
    </row>
    <row r="9" spans="1:30" ht="17.25" x14ac:dyDescent="0.3">
      <c r="A9" s="46" t="s">
        <v>13</v>
      </c>
      <c r="B9" s="46"/>
      <c r="C9" s="46"/>
      <c r="D9" s="46"/>
      <c r="E9" s="46"/>
      <c r="F9" s="46"/>
      <c r="G9" s="46"/>
      <c r="H9" s="46"/>
      <c r="I9" s="20">
        <f>O7</f>
        <v>594500</v>
      </c>
      <c r="J9" s="36" t="s">
        <v>33</v>
      </c>
      <c r="K9" s="37"/>
      <c r="L9" s="37"/>
      <c r="M9" s="37"/>
      <c r="N9" s="37"/>
      <c r="O9" s="37"/>
    </row>
    <row r="10" spans="1:30" x14ac:dyDescent="0.2">
      <c r="A10" s="12"/>
      <c r="B10" s="13"/>
      <c r="C10" s="13"/>
      <c r="D10" s="13"/>
      <c r="E10" s="13"/>
      <c r="F10" s="13"/>
      <c r="G10" s="13"/>
      <c r="H10" s="13"/>
      <c r="I10" s="14"/>
      <c r="J10" s="11"/>
      <c r="K10" s="6"/>
      <c r="L10" s="7"/>
      <c r="O10" s="10"/>
    </row>
    <row r="11" spans="1:30" ht="15" x14ac:dyDescent="0.2">
      <c r="A11" s="33" t="s">
        <v>18</v>
      </c>
      <c r="B11" s="34"/>
      <c r="C11" s="34"/>
      <c r="D11" s="34"/>
      <c r="E11" s="34"/>
      <c r="F11" s="34"/>
      <c r="G11" s="34"/>
      <c r="H11" s="34"/>
      <c r="I11" s="34"/>
      <c r="J11" s="34"/>
      <c r="K11" s="34"/>
      <c r="L11" s="34"/>
      <c r="M11" s="35"/>
      <c r="N11" s="35"/>
      <c r="O11" s="35"/>
    </row>
    <row r="12" spans="1:30" x14ac:dyDescent="0.2">
      <c r="A12" s="17" t="s">
        <v>20</v>
      </c>
    </row>
    <row r="14" spans="1:30" ht="26.25" x14ac:dyDescent="0.2">
      <c r="B14" s="38" t="s">
        <v>31</v>
      </c>
      <c r="C14" s="39"/>
      <c r="D14" s="39"/>
      <c r="E14" s="39"/>
      <c r="F14" s="39"/>
      <c r="G14" s="39"/>
      <c r="H14" s="39"/>
      <c r="I14" s="39"/>
      <c r="J14" s="39"/>
      <c r="K14" s="39"/>
      <c r="L14" s="39"/>
      <c r="M14" s="39"/>
      <c r="N14" s="39"/>
      <c r="O14" s="39"/>
    </row>
    <row r="16" spans="1:30" s="17" customFormat="1" ht="98.25" customHeight="1" x14ac:dyDescent="0.2">
      <c r="B16" s="31" t="s">
        <v>24</v>
      </c>
      <c r="C16" s="31"/>
      <c r="D16" s="31"/>
      <c r="E16" s="31"/>
      <c r="F16" s="31"/>
      <c r="I16" s="16"/>
      <c r="M16" s="16"/>
    </row>
  </sheetData>
  <mergeCells count="15">
    <mergeCell ref="A1:O1"/>
    <mergeCell ref="C3:C4"/>
    <mergeCell ref="A2:O2"/>
    <mergeCell ref="L3:O3"/>
    <mergeCell ref="A9:H9"/>
    <mergeCell ref="F3:H3"/>
    <mergeCell ref="I3:K3"/>
    <mergeCell ref="A3:A4"/>
    <mergeCell ref="B16:F16"/>
    <mergeCell ref="B3:B4"/>
    <mergeCell ref="D3:D4"/>
    <mergeCell ref="E3:E4"/>
    <mergeCell ref="A11:O11"/>
    <mergeCell ref="J9:O9"/>
    <mergeCell ref="B14:O14"/>
  </mergeCells>
  <phoneticPr fontId="0" type="noConversion"/>
  <printOptions horizontalCentered="1"/>
  <pageMargins left="0.59055118110236227" right="0.59055118110236227" top="0.78740157480314965" bottom="0.39370078740157483" header="0.31496062992125984" footer="0.31496062992125984"/>
  <pageSetup paperSize="9"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 НМЦК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User</cp:lastModifiedBy>
  <cp:lastPrinted>2023-12-12T15:15:49Z</cp:lastPrinted>
  <dcterms:created xsi:type="dcterms:W3CDTF">2014-01-15T18:15:09Z</dcterms:created>
  <dcterms:modified xsi:type="dcterms:W3CDTF">2026-05-31T18:43:03Z</dcterms:modified>
</cp:coreProperties>
</file>