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trenko.oa\Desktop\Oльга Дмитренко\Договоры\ООО Зарница Трей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M6" i="1"/>
  <c r="M7" i="1"/>
  <c r="M8" i="1"/>
  <c r="L6" i="1"/>
  <c r="L7" i="1"/>
  <c r="L8" i="1"/>
  <c r="I6" i="1"/>
  <c r="I7" i="1"/>
  <c r="I8" i="1"/>
  <c r="E5" i="1"/>
  <c r="E6" i="1"/>
  <c r="E7" i="1"/>
  <c r="E8" i="1"/>
  <c r="K9" i="1"/>
  <c r="M5" i="1"/>
  <c r="L5" i="1"/>
  <c r="I5" i="1"/>
  <c r="G5" i="1"/>
  <c r="N8" i="1" l="1"/>
  <c r="O8" i="1" s="1"/>
  <c r="I9" i="1"/>
  <c r="N5" i="1"/>
  <c r="O5" i="1" s="1"/>
  <c r="E9" i="1"/>
  <c r="H10" i="1" s="1"/>
  <c r="N7" i="1"/>
  <c r="O7" i="1" s="1"/>
  <c r="N6" i="1"/>
  <c r="O6" i="1" s="1"/>
  <c r="G9" i="1"/>
</calcChain>
</file>

<file path=xl/sharedStrings.xml><?xml version="1.0" encoding="utf-8"?>
<sst xmlns="http://schemas.openxmlformats.org/spreadsheetml/2006/main" count="39" uniqueCount="30">
  <si>
    <t>Наименование товара, работ, услуг</t>
  </si>
  <si>
    <t xml:space="preserve">Объем </t>
  </si>
  <si>
    <t xml:space="preserve">Источник 1 </t>
  </si>
  <si>
    <t>Стоимость, руб.</t>
  </si>
  <si>
    <t xml:space="preserve">Источник 2 </t>
  </si>
  <si>
    <t>Источник 3</t>
  </si>
  <si>
    <t>Источник 4</t>
  </si>
  <si>
    <t>Средняя цена за ед., руб.</t>
  </si>
  <si>
    <t>Количество значений</t>
  </si>
  <si>
    <t>σ=</t>
  </si>
  <si>
    <t>Коэф.вариации V=</t>
  </si>
  <si>
    <t>ед. изм.</t>
  </si>
  <si>
    <t>кол-во</t>
  </si>
  <si>
    <t>Цена за ед., руб.</t>
  </si>
  <si>
    <t xml:space="preserve"> штука </t>
  </si>
  <si>
    <t>ИТОГО</t>
  </si>
  <si>
    <t>В качестве начальной (максимальной) цены контракта использована минимальная из цен, в размере, руб.:</t>
  </si>
  <si>
    <t xml:space="preserve">Реквизиты документов, на основании которых произведен расчет начальной (максимальной) цены </t>
  </si>
  <si>
    <t xml:space="preserve">Источник 1: </t>
  </si>
  <si>
    <t xml:space="preserve">Источник 2: </t>
  </si>
  <si>
    <t xml:space="preserve">Источник 3: </t>
  </si>
  <si>
    <t>Дата</t>
  </si>
  <si>
    <r>
      <rPr>
        <b/>
        <sz val="10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10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</t>
    </r>
  </si>
  <si>
    <t>Комплект «Перенос предмета»</t>
  </si>
  <si>
    <t>Комплект стоек с дорожными знаками. Приказ 838 Минпросвещения РФ</t>
  </si>
  <si>
    <t>Комплект «Слалом»</t>
  </si>
  <si>
    <t xml:space="preserve">Комплект «Круг» </t>
  </si>
  <si>
    <t>КП вх. № 4539-с от 18.08.2026</t>
  </si>
  <si>
    <t>КП вх. № 4537-с от 18.08.2026</t>
  </si>
  <si>
    <t>КП вх. № 4538-с от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</si>
</sst>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horizontal="center" vertical="center" shrinkToFit="1"/>
      <protection locked="0" hidden="1"/>
    </xf>
    <xf numFmtId="4" fontId="2" fillId="0" borderId="2" xfId="0" applyNumberFormat="1" applyFont="1" applyFill="1" applyBorder="1" applyAlignment="1" applyProtection="1">
      <alignment horizontal="center" vertical="center" shrinkToFit="1"/>
      <protection hidden="1"/>
    </xf>
    <xf numFmtId="4" fontId="2" fillId="0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 applyProtection="1">
      <alignment horizontal="center" vertical="center" shrinkToFit="1"/>
      <protection hidden="1"/>
    </xf>
    <xf numFmtId="4" fontId="2" fillId="0" borderId="2" xfId="0" applyNumberFormat="1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shrinkToFit="1"/>
    </xf>
    <xf numFmtId="4" fontId="2" fillId="2" borderId="2" xfId="0" applyNumberFormat="1" applyFont="1" applyFill="1" applyBorder="1" applyAlignment="1">
      <alignment horizontal="center" vertical="top" shrinkToFit="1"/>
    </xf>
    <xf numFmtId="0" fontId="4" fillId="0" borderId="0" xfId="0" applyFont="1"/>
    <xf numFmtId="0" fontId="2" fillId="0" borderId="0" xfId="0" applyFont="1"/>
    <xf numFmtId="0" fontId="2" fillId="0" borderId="0" xfId="0" applyFont="1" applyFill="1" applyAlignment="1">
      <alignment horizontal="right"/>
    </xf>
    <xf numFmtId="4" fontId="4" fillId="0" borderId="0" xfId="0" applyNumberFormat="1" applyFont="1"/>
    <xf numFmtId="14" fontId="2" fillId="0" borderId="0" xfId="0" applyNumberFormat="1" applyFont="1" applyFill="1" applyAlignment="1">
      <alignment horizontal="left"/>
    </xf>
    <xf numFmtId="14" fontId="2" fillId="0" borderId="0" xfId="0" applyNumberFormat="1" applyFont="1"/>
    <xf numFmtId="4" fontId="2" fillId="2" borderId="2" xfId="0" applyNumberFormat="1" applyFont="1" applyFill="1" applyBorder="1" applyAlignment="1">
      <alignment horizontal="center" vertical="center"/>
    </xf>
    <xf numFmtId="43" fontId="2" fillId="2" borderId="2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4" fontId="5" fillId="2" borderId="5" xfId="0" applyNumberFormat="1" applyFont="1" applyFill="1" applyBorder="1" applyAlignment="1">
      <alignment horizontal="left"/>
    </xf>
    <xf numFmtId="4" fontId="5" fillId="2" borderId="6" xfId="0" applyNumberFormat="1" applyFont="1" applyFill="1" applyBorder="1" applyAlignment="1">
      <alignment horizontal="left"/>
    </xf>
    <xf numFmtId="4" fontId="5" fillId="2" borderId="7" xfId="0" applyNumberFormat="1" applyFont="1" applyFill="1" applyBorder="1" applyAlignment="1">
      <alignment horizontal="left"/>
    </xf>
    <xf numFmtId="0" fontId="2" fillId="0" borderId="7" xfId="0" applyFont="1" applyFill="1" applyBorder="1" applyAlignment="1" applyProtection="1">
      <alignment horizontal="center" vertical="center" shrinkToFit="1"/>
      <protection locked="0" hidden="1"/>
    </xf>
    <xf numFmtId="0" fontId="7" fillId="3" borderId="2" xfId="0" applyFont="1" applyFill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workbookViewId="0">
      <selection activeCell="E20" sqref="E20"/>
    </sheetView>
  </sheetViews>
  <sheetFormatPr defaultRowHeight="15" x14ac:dyDescent="0.25"/>
  <cols>
    <col min="1" max="1" width="29" customWidth="1"/>
    <col min="5" max="5" width="11.5703125" customWidth="1"/>
    <col min="7" max="7" width="12.28515625" customWidth="1"/>
    <col min="9" max="9" width="11.140625" customWidth="1"/>
    <col min="10" max="10" width="9.140625" hidden="1" customWidth="1"/>
    <col min="11" max="11" width="0.140625" customWidth="1"/>
  </cols>
  <sheetData>
    <row r="1" spans="1:15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46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5.5" x14ac:dyDescent="0.25">
      <c r="A3" s="23" t="s">
        <v>0</v>
      </c>
      <c r="B3" s="23" t="s">
        <v>1</v>
      </c>
      <c r="C3" s="23"/>
      <c r="D3" s="1" t="s">
        <v>2</v>
      </c>
      <c r="E3" s="23" t="s">
        <v>3</v>
      </c>
      <c r="F3" s="1" t="s">
        <v>4</v>
      </c>
      <c r="G3" s="23" t="s">
        <v>3</v>
      </c>
      <c r="H3" s="1" t="s">
        <v>5</v>
      </c>
      <c r="I3" s="24" t="s">
        <v>3</v>
      </c>
      <c r="J3" s="1" t="s">
        <v>6</v>
      </c>
      <c r="K3" s="23" t="s">
        <v>3</v>
      </c>
      <c r="L3" s="26" t="s">
        <v>7</v>
      </c>
      <c r="M3" s="23" t="s">
        <v>8</v>
      </c>
      <c r="N3" s="23" t="s">
        <v>9</v>
      </c>
      <c r="O3" s="23" t="s">
        <v>10</v>
      </c>
    </row>
    <row r="4" spans="1:15" ht="25.5" x14ac:dyDescent="0.25">
      <c r="A4" s="24"/>
      <c r="B4" s="1" t="s">
        <v>11</v>
      </c>
      <c r="C4" s="1" t="s">
        <v>12</v>
      </c>
      <c r="D4" s="1" t="s">
        <v>13</v>
      </c>
      <c r="E4" s="23"/>
      <c r="F4" s="1" t="s">
        <v>13</v>
      </c>
      <c r="G4" s="23"/>
      <c r="H4" s="1" t="s">
        <v>13</v>
      </c>
      <c r="I4" s="25"/>
      <c r="J4" s="1" t="s">
        <v>13</v>
      </c>
      <c r="K4" s="23"/>
      <c r="L4" s="26"/>
      <c r="M4" s="23"/>
      <c r="N4" s="23"/>
      <c r="O4" s="23"/>
    </row>
    <row r="5" spans="1:15" x14ac:dyDescent="0.25">
      <c r="A5" s="33" t="s">
        <v>23</v>
      </c>
      <c r="B5" s="32" t="s">
        <v>14</v>
      </c>
      <c r="C5" s="2">
        <v>4</v>
      </c>
      <c r="D5" s="3">
        <v>42412</v>
      </c>
      <c r="E5" s="4">
        <f>C5*D5</f>
        <v>169648</v>
      </c>
      <c r="F5" s="5">
        <v>44532.6</v>
      </c>
      <c r="G5" s="18">
        <f t="shared" ref="G5:G8" si="0">F5*C5</f>
        <v>178130.4</v>
      </c>
      <c r="H5" s="3">
        <v>46653.2</v>
      </c>
      <c r="I5" s="5">
        <f t="shared" ref="I5:I8" si="1">H5*C5</f>
        <v>186612.8</v>
      </c>
      <c r="J5" s="5"/>
      <c r="K5" s="6"/>
      <c r="L5" s="7">
        <f t="shared" ref="L5:L8" si="2">AVERAGE(D5,F5,H5,J5)</f>
        <v>44532.6</v>
      </c>
      <c r="M5" s="8">
        <f t="shared" ref="M5:M8" si="3">COUNTA(D5,F5,H5,J5)</f>
        <v>3</v>
      </c>
      <c r="N5" s="7">
        <f t="shared" ref="N5:N8" si="4">SQRT(IF(D5&gt;0,POWER(D5-L5,2),0)+IF(F5&gt;0,POWER(F5-L5,2),0)+IF(H5&gt;0,POWER(H5-L5,2),0)+IF(J5&gt;0,POWER(J5-L5,2),0))/(M5-1)</f>
        <v>1499.4906401841918</v>
      </c>
      <c r="O5" s="7">
        <f t="shared" ref="O5:O8" si="5">N5/L5*100</f>
        <v>3.3671751485073678</v>
      </c>
    </row>
    <row r="6" spans="1:15" ht="38.25" x14ac:dyDescent="0.25">
      <c r="A6" s="33" t="s">
        <v>24</v>
      </c>
      <c r="B6" s="32" t="s">
        <v>14</v>
      </c>
      <c r="C6" s="2">
        <v>2</v>
      </c>
      <c r="D6" s="3">
        <v>20569</v>
      </c>
      <c r="E6" s="4">
        <f t="shared" ref="E6:E8" si="6">C6*D6</f>
        <v>41138</v>
      </c>
      <c r="F6" s="5">
        <v>21597.45</v>
      </c>
      <c r="G6" s="18">
        <f t="shared" si="0"/>
        <v>43194.9</v>
      </c>
      <c r="H6" s="3">
        <v>22625.9</v>
      </c>
      <c r="I6" s="5">
        <f t="shared" si="1"/>
        <v>45251.8</v>
      </c>
      <c r="J6" s="5"/>
      <c r="K6" s="6"/>
      <c r="L6" s="7">
        <f t="shared" si="2"/>
        <v>21597.45</v>
      </c>
      <c r="M6" s="8">
        <f t="shared" si="3"/>
        <v>3</v>
      </c>
      <c r="N6" s="7">
        <f t="shared" si="4"/>
        <v>727.22396911130534</v>
      </c>
      <c r="O6" s="7">
        <f t="shared" si="5"/>
        <v>3.3671751485073718</v>
      </c>
    </row>
    <row r="7" spans="1:15" x14ac:dyDescent="0.25">
      <c r="A7" s="33" t="s">
        <v>25</v>
      </c>
      <c r="B7" s="32" t="s">
        <v>14</v>
      </c>
      <c r="C7" s="2">
        <v>2</v>
      </c>
      <c r="D7" s="3">
        <v>48565</v>
      </c>
      <c r="E7" s="4">
        <f t="shared" si="6"/>
        <v>97130</v>
      </c>
      <c r="F7" s="5">
        <v>50993.25</v>
      </c>
      <c r="G7" s="18">
        <f t="shared" si="0"/>
        <v>101986.5</v>
      </c>
      <c r="H7" s="3">
        <v>53421.5</v>
      </c>
      <c r="I7" s="5">
        <f t="shared" si="1"/>
        <v>106843</v>
      </c>
      <c r="J7" s="5"/>
      <c r="K7" s="6"/>
      <c r="L7" s="7">
        <f t="shared" si="2"/>
        <v>50993.25</v>
      </c>
      <c r="M7" s="8">
        <f t="shared" si="3"/>
        <v>3</v>
      </c>
      <c r="N7" s="7">
        <f t="shared" si="4"/>
        <v>1717.0320414162341</v>
      </c>
      <c r="O7" s="7">
        <f t="shared" si="5"/>
        <v>3.3671751485073691</v>
      </c>
    </row>
    <row r="8" spans="1:15" x14ac:dyDescent="0.25">
      <c r="A8" s="33" t="s">
        <v>26</v>
      </c>
      <c r="B8" s="32" t="s">
        <v>14</v>
      </c>
      <c r="C8" s="2">
        <v>2</v>
      </c>
      <c r="D8" s="3">
        <v>40764</v>
      </c>
      <c r="E8" s="4">
        <f t="shared" si="6"/>
        <v>81528</v>
      </c>
      <c r="F8" s="5">
        <v>42802.2</v>
      </c>
      <c r="G8" s="18">
        <f t="shared" si="0"/>
        <v>85604.4</v>
      </c>
      <c r="H8" s="3">
        <v>44840.4</v>
      </c>
      <c r="I8" s="5">
        <f t="shared" si="1"/>
        <v>89680.8</v>
      </c>
      <c r="J8" s="5"/>
      <c r="K8" s="6"/>
      <c r="L8" s="7">
        <f t="shared" si="2"/>
        <v>42802.200000000004</v>
      </c>
      <c r="M8" s="8">
        <f t="shared" si="3"/>
        <v>3</v>
      </c>
      <c r="N8" s="7">
        <f t="shared" si="4"/>
        <v>1441.2250414144216</v>
      </c>
      <c r="O8" s="7">
        <f t="shared" si="5"/>
        <v>3.3671751485073695</v>
      </c>
    </row>
    <row r="9" spans="1:15" x14ac:dyDescent="0.25">
      <c r="A9" s="9" t="s">
        <v>15</v>
      </c>
      <c r="B9" s="9"/>
      <c r="C9" s="9"/>
      <c r="D9" s="6"/>
      <c r="E9" s="6">
        <f>SUM(E5:E8)</f>
        <v>389444</v>
      </c>
      <c r="F9" s="18"/>
      <c r="G9" s="19">
        <f>SUM(G5:G8)</f>
        <v>408916.19999999995</v>
      </c>
      <c r="H9" s="6"/>
      <c r="I9" s="6">
        <f>SUM(I5:I8)</f>
        <v>428388.39999999997</v>
      </c>
      <c r="J9" s="6"/>
      <c r="K9" s="6">
        <f>J9*C9</f>
        <v>0</v>
      </c>
      <c r="L9" s="7"/>
      <c r="M9" s="10"/>
      <c r="N9" s="11"/>
      <c r="O9" s="11"/>
    </row>
    <row r="10" spans="1:15" x14ac:dyDescent="0.25">
      <c r="A10" s="27" t="s">
        <v>16</v>
      </c>
      <c r="B10" s="28"/>
      <c r="C10" s="28"/>
      <c r="D10" s="28"/>
      <c r="E10" s="28"/>
      <c r="F10" s="28"/>
      <c r="G10" s="28"/>
      <c r="H10" s="29">
        <f>E9</f>
        <v>389444</v>
      </c>
      <c r="I10" s="30"/>
      <c r="J10" s="30"/>
      <c r="K10" s="30"/>
      <c r="L10" s="30"/>
      <c r="M10" s="30"/>
      <c r="N10" s="30"/>
      <c r="O10" s="31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5">
      <c r="A12" s="13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4" t="s">
        <v>18</v>
      </c>
      <c r="B13" s="20" t="s">
        <v>29</v>
      </c>
      <c r="C13" s="20"/>
      <c r="D13" s="20"/>
      <c r="E13" s="20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25">
      <c r="A14" s="14" t="s">
        <v>19</v>
      </c>
      <c r="B14" s="20" t="s">
        <v>28</v>
      </c>
      <c r="C14" s="20"/>
      <c r="D14" s="20"/>
      <c r="E14" s="20"/>
      <c r="F14" s="12"/>
      <c r="G14" s="15"/>
      <c r="H14" s="12"/>
      <c r="I14" s="12"/>
      <c r="J14" s="12"/>
      <c r="K14" s="12"/>
      <c r="L14" s="12"/>
      <c r="M14" s="12"/>
      <c r="N14" s="12"/>
      <c r="O14" s="12"/>
    </row>
    <row r="15" spans="1:15" x14ac:dyDescent="0.25">
      <c r="A15" s="14" t="s">
        <v>20</v>
      </c>
      <c r="B15" s="20" t="s">
        <v>27</v>
      </c>
      <c r="C15" s="20"/>
      <c r="D15" s="20"/>
      <c r="E15" s="20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25">
      <c r="A17" s="14" t="s">
        <v>21</v>
      </c>
      <c r="B17" s="16">
        <v>46252</v>
      </c>
      <c r="C17" s="17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 count="16">
    <mergeCell ref="B15:E15"/>
    <mergeCell ref="A1:O2"/>
    <mergeCell ref="A3:A4"/>
    <mergeCell ref="B3:C3"/>
    <mergeCell ref="E3:E4"/>
    <mergeCell ref="G3:G4"/>
    <mergeCell ref="I3:I4"/>
    <mergeCell ref="K3:K4"/>
    <mergeCell ref="L3:L4"/>
    <mergeCell ref="M3:M4"/>
    <mergeCell ref="N3:N4"/>
    <mergeCell ref="O3:O4"/>
    <mergeCell ref="A10:G10"/>
    <mergeCell ref="H10:O10"/>
    <mergeCell ref="B13:E13"/>
    <mergeCell ref="B14:E14"/>
  </mergeCells>
  <pageMargins left="0.7" right="0.7" top="0.75" bottom="0.75" header="0.3" footer="0.3"/>
  <pageSetup paperSize="9" scale="8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Манукян Мери Кареновка</dc:creator>
  <cp:lastModifiedBy>Дмитренко Ольга Алексеевна</cp:lastModifiedBy>
  <cp:lastPrinted>2026-07-30T07:39:57Z</cp:lastPrinted>
  <dcterms:created xsi:type="dcterms:W3CDTF">2026-06-25T05:35:42Z</dcterms:created>
  <dcterms:modified xsi:type="dcterms:W3CDTF">2026-08-20T05:01:06Z</dcterms:modified>
</cp:coreProperties>
</file>