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-of01\Desktop\Услуги Договора\Договора\2026г\СЗЧ Китаец\"/>
    </mc:Choice>
  </mc:AlternateContent>
  <bookViews>
    <workbookView xWindow="-120" yWindow="-120" windowWidth="29040" windowHeight="15840" tabRatio="500"/>
  </bookViews>
  <sheets>
    <sheet name="Расчет цены (2)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4" i="1" l="1"/>
  <c r="H14" i="1" l="1"/>
  <c r="F14" i="1"/>
  <c r="J10" i="1" l="1"/>
  <c r="K10" i="1"/>
  <c r="M10" i="1"/>
  <c r="N10" i="1" s="1"/>
  <c r="E14" i="1"/>
  <c r="L10" i="1" l="1"/>
  <c r="M13" i="1"/>
  <c r="N13" i="1" s="1"/>
  <c r="K13" i="1"/>
  <c r="J13" i="1"/>
  <c r="M12" i="1"/>
  <c r="N12" i="1" s="1"/>
  <c r="K12" i="1"/>
  <c r="J12" i="1"/>
  <c r="M11" i="1"/>
  <c r="N11" i="1" s="1"/>
  <c r="K11" i="1"/>
  <c r="J11" i="1"/>
  <c r="M9" i="1"/>
  <c r="N9" i="1" s="1"/>
  <c r="K9" i="1"/>
  <c r="J9" i="1"/>
  <c r="M8" i="1"/>
  <c r="N8" i="1" s="1"/>
  <c r="K8" i="1"/>
  <c r="J8" i="1"/>
  <c r="M7" i="1"/>
  <c r="N7" i="1" s="1"/>
  <c r="K7" i="1"/>
  <c r="J7" i="1"/>
  <c r="N14" i="1" l="1"/>
  <c r="L12" i="1"/>
  <c r="L7" i="1"/>
  <c r="L8" i="1"/>
  <c r="L11" i="1"/>
  <c r="L13" i="1"/>
  <c r="L9" i="1"/>
</calcChain>
</file>

<file path=xl/sharedStrings.xml><?xml version="1.0" encoding="utf-8"?>
<sst xmlns="http://schemas.openxmlformats.org/spreadsheetml/2006/main" count="54" uniqueCount="41">
  <si>
    <t>Приложение к извещению
об осуществлении закупки</t>
  </si>
  <si>
    <t>Обоснование начальной (максимальной) цены контракта</t>
  </si>
  <si>
    <r>
      <rPr>
        <b/>
        <sz val="12"/>
        <color rgb="FF000000"/>
        <rFont val="Times New Roman"/>
        <family val="1"/>
        <charset val="204"/>
      </rPr>
      <t>Используемый метод определения Н(М)ЦК: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Метод сопоставимых рыночных цен (анализа рынка) 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</t>
    </r>
  </si>
  <si>
    <t>№</t>
  </si>
  <si>
    <t>Наименование объекта закупки</t>
  </si>
  <si>
    <t>Основные характеристики объекта закупки (Код детали)</t>
  </si>
  <si>
    <t>Ед. изм</t>
  </si>
  <si>
    <t>Кол-во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</si>
  <si>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</si>
  <si>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</si>
  <si>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Устанновленая цена за единицу измерения, руб.</t>
  </si>
  <si>
    <t>Установленная Н(М)ЦК, руб.</t>
  </si>
  <si>
    <t>Коммерческое предложение Поставщик №1</t>
  </si>
  <si>
    <t>Коммерческое предложение Поставщик №2</t>
  </si>
  <si>
    <t>Коммерческое предложение Поставщик №3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</si>
  <si>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</si>
  <si>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</si>
  <si>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</si>
  <si>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color rgb="FF000000"/>
        <rFont val="Times New Roman"/>
        <family val="1"/>
        <charset val="204"/>
      </rPr>
      <t xml:space="preserve">         (не должен превышать 33%)</t>
    </r>
  </si>
  <si>
    <t>шт.</t>
  </si>
  <si>
    <t>-</t>
  </si>
  <si>
    <t>Всего</t>
  </si>
  <si>
    <t>Начальная (максимальная) цена контракта установлена на основании минимального ценового предложения.</t>
  </si>
  <si>
    <t>Дата подготовки обоснования НМЦК:</t>
  </si>
  <si>
    <t>Начальник отдела флота      Шабалин А.А.</t>
  </si>
  <si>
    <t>Предмет контракта: Поставка сменно-запасных частей</t>
  </si>
  <si>
    <t>Уплотнительное кольцо</t>
  </si>
  <si>
    <t>Прокладка (выпуск)</t>
  </si>
  <si>
    <t>Прокладка (впуск)</t>
  </si>
  <si>
    <t>Прокладка крышки цилиндров</t>
  </si>
  <si>
    <t>Шпилька стойки коромысла</t>
  </si>
  <si>
    <t>12V.01.12</t>
  </si>
  <si>
    <t>Z12VB.09.04A</t>
  </si>
  <si>
    <t>12VB.08.10.14</t>
  </si>
  <si>
    <t>206L.01.31</t>
  </si>
  <si>
    <t>12VB.03.09В</t>
  </si>
  <si>
    <t>12VB.03.04</t>
  </si>
  <si>
    <t xml:space="preserve">Перемычка коромысла </t>
  </si>
  <si>
    <t>по образцу</t>
  </si>
  <si>
    <t>Начальная (максимальная) цена контракта принята в сумме 99 760 (Девяносто девять тысяч семьсот шестьдесят) рублей 00 копеек.</t>
  </si>
  <si>
    <t>25.06.2026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</si>
</sst>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textRotation="90" wrapText="1"/>
    </xf>
    <xf numFmtId="0" fontId="2" fillId="0" borderId="3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4" fontId="1" fillId="0" borderId="3" xfId="0" applyNumberFormat="1" applyFont="1" applyBorder="1" applyAlignment="1" applyProtection="1">
      <alignment horizontal="center" vertical="center"/>
    </xf>
    <xf numFmtId="4" fontId="1" fillId="0" borderId="3" xfId="0" applyNumberFormat="1" applyFont="1" applyBorder="1" applyAlignment="1" applyProtection="1">
      <alignment horizontal="center" vertical="center" wrapText="1"/>
    </xf>
    <xf numFmtId="4" fontId="2" fillId="0" borderId="3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top"/>
    </xf>
    <xf numFmtId="0" fontId="1" fillId="0" borderId="4" xfId="0" applyFont="1" applyBorder="1" applyAlignment="1" applyProtection="1">
      <alignment horizontal="center" vertical="center" wrapText="1"/>
    </xf>
    <xf numFmtId="4" fontId="1" fillId="0" borderId="5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center" vertical="center" wrapText="1"/>
    </xf>
    <xf numFmtId="3" fontId="2" fillId="0" borderId="3" xfId="0" applyNumberFormat="1" applyFont="1" applyBorder="1" applyAlignment="1" applyProtection="1">
      <alignment horizontal="center" vertical="center"/>
    </xf>
    <xf numFmtId="4" fontId="2" fillId="0" borderId="3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2" fillId="0" borderId="0" xfId="0" applyFont="1" applyBorder="1" applyAlignment="1" applyProtection="1"/>
    <xf numFmtId="0" fontId="8" fillId="0" borderId="0" xfId="0" applyFont="1" applyBorder="1" applyAlignment="1" applyProtection="1"/>
    <xf numFmtId="0" fontId="2" fillId="0" borderId="0" xfId="0" applyFont="1" applyAlignment="1" applyProtection="1">
      <alignment horizontal="center" vertical="center"/>
    </xf>
    <xf numFmtId="3" fontId="7" fillId="0" borderId="3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/>
    <xf numFmtId="0" fontId="2" fillId="0" borderId="3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right"/>
    </xf>
    <xf numFmtId="14" fontId="9" fillId="0" borderId="0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 wrapText="1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2" fontId="2" fillId="0" borderId="3" xfId="0" applyNumberFormat="1" applyFont="1" applyBorder="1" applyAlignment="1" applyProtection="1">
      <alignment horizontal="center" vertical="top" wrapText="1"/>
    </xf>
    <xf numFmtId="2" fontId="2" fillId="0" borderId="3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19080</xdr:colOff>
      <xdr:row>5</xdr:row>
      <xdr:rowOff>952560</xdr:rowOff>
    </xdr:from>
    <xdr:to>
      <xdr:col>11</xdr:col>
      <xdr:colOff>1005480</xdr:colOff>
      <xdr:row>5</xdr:row>
      <xdr:rowOff>1303560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248120" y="3310200"/>
          <a:ext cx="986400" cy="3510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19080</xdr:colOff>
      <xdr:row>5</xdr:row>
      <xdr:rowOff>923760</xdr:rowOff>
    </xdr:from>
    <xdr:to>
      <xdr:col>10</xdr:col>
      <xdr:colOff>1017720</xdr:colOff>
      <xdr:row>5</xdr:row>
      <xdr:rowOff>1360440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61280" y="3281400"/>
          <a:ext cx="998640" cy="436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zoomScale="84" zoomScaleNormal="84" workbookViewId="0">
      <selection activeCell="R11" sqref="R11"/>
    </sheetView>
  </sheetViews>
  <sheetFormatPr defaultColWidth="9.140625" defaultRowHeight="12.75" x14ac:dyDescent="0.2"/>
  <cols>
    <col min="1" max="1" width="3.140625" style="1" customWidth="1"/>
    <col min="2" max="2" width="28.42578125" style="1" customWidth="1"/>
    <col min="3" max="3" width="21" style="2" customWidth="1"/>
    <col min="4" max="4" width="5.85546875" style="1" customWidth="1"/>
    <col min="5" max="5" width="5" style="1" customWidth="1"/>
    <col min="6" max="6" width="14.7109375" style="1" customWidth="1"/>
    <col min="7" max="7" width="16" style="1" customWidth="1"/>
    <col min="8" max="8" width="14.42578125" style="1" customWidth="1"/>
    <col min="9" max="9" width="5.5703125" style="1" customWidth="1"/>
    <col min="10" max="10" width="15.5703125" style="1" customWidth="1"/>
    <col min="11" max="11" width="15.42578125" style="1" customWidth="1"/>
    <col min="12" max="13" width="14.28515625" style="1" customWidth="1"/>
    <col min="14" max="14" width="15.140625" style="1" customWidth="1"/>
    <col min="15" max="16384" width="9.140625" style="1"/>
  </cols>
  <sheetData>
    <row r="1" spans="1:14" ht="24.75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0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29.25" customHeight="1" x14ac:dyDescent="0.2">
      <c r="A3" s="31" t="s">
        <v>25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62.65" customHeight="1" x14ac:dyDescent="0.2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ht="39" customHeight="1" x14ac:dyDescent="0.2">
      <c r="A5" s="33" t="s">
        <v>3</v>
      </c>
      <c r="B5" s="33" t="s">
        <v>4</v>
      </c>
      <c r="C5" s="34" t="s">
        <v>5</v>
      </c>
      <c r="D5" s="34" t="s">
        <v>6</v>
      </c>
      <c r="E5" s="34" t="s">
        <v>7</v>
      </c>
      <c r="F5" s="34" t="s">
        <v>8</v>
      </c>
      <c r="G5" s="34"/>
      <c r="H5" s="34"/>
      <c r="I5" s="34"/>
      <c r="J5" s="35" t="s">
        <v>9</v>
      </c>
      <c r="K5" s="35"/>
      <c r="L5" s="35"/>
      <c r="M5" s="36" t="s">
        <v>10</v>
      </c>
      <c r="N5" s="34" t="s">
        <v>11</v>
      </c>
    </row>
    <row r="6" spans="1:14" ht="135.75" customHeight="1" x14ac:dyDescent="0.2">
      <c r="A6" s="33"/>
      <c r="B6" s="33"/>
      <c r="C6" s="33"/>
      <c r="D6" s="34"/>
      <c r="E6" s="34"/>
      <c r="F6" s="4" t="s">
        <v>12</v>
      </c>
      <c r="G6" s="4" t="s">
        <v>13</v>
      </c>
      <c r="H6" s="4" t="s">
        <v>14</v>
      </c>
      <c r="I6" s="4" t="s">
        <v>15</v>
      </c>
      <c r="J6" s="3" t="s">
        <v>16</v>
      </c>
      <c r="K6" s="5" t="s">
        <v>17</v>
      </c>
      <c r="L6" s="5" t="s">
        <v>18</v>
      </c>
      <c r="M6" s="36"/>
      <c r="N6" s="34"/>
    </row>
    <row r="7" spans="1:14" s="11" customFormat="1" ht="24" customHeight="1" x14ac:dyDescent="0.25">
      <c r="A7" s="6">
        <v>1</v>
      </c>
      <c r="B7" s="14" t="s">
        <v>26</v>
      </c>
      <c r="C7" s="15" t="s">
        <v>31</v>
      </c>
      <c r="D7" s="6" t="s">
        <v>19</v>
      </c>
      <c r="E7" s="7">
        <v>32</v>
      </c>
      <c r="F7" s="8">
        <v>80</v>
      </c>
      <c r="G7" s="8">
        <v>100</v>
      </c>
      <c r="H7" s="8">
        <v>95</v>
      </c>
      <c r="I7" s="9" t="s">
        <v>20</v>
      </c>
      <c r="J7" s="9">
        <f t="shared" ref="J7:J13" si="0">AVERAGE(F7:H7)</f>
        <v>91.666666666666671</v>
      </c>
      <c r="K7" s="8">
        <f t="shared" ref="K7:K13" si="1">STDEV(F7:H7)</f>
        <v>10.408329997330664</v>
      </c>
      <c r="L7" s="8">
        <f t="shared" ref="L7:L13" si="2">K7/J7*100</f>
        <v>11.354541815269815</v>
      </c>
      <c r="M7" s="8">
        <f t="shared" ref="M7:M13" si="3">F7</f>
        <v>80</v>
      </c>
      <c r="N7" s="10">
        <f t="shared" ref="N7:N13" si="4">E7*M7</f>
        <v>2560</v>
      </c>
    </row>
    <row r="8" spans="1:14" s="11" customFormat="1" ht="24" customHeight="1" x14ac:dyDescent="0.25">
      <c r="A8" s="6">
        <v>2</v>
      </c>
      <c r="B8" s="14" t="s">
        <v>27</v>
      </c>
      <c r="C8" s="24" t="s">
        <v>32</v>
      </c>
      <c r="D8" s="6" t="s">
        <v>19</v>
      </c>
      <c r="E8" s="7">
        <v>16</v>
      </c>
      <c r="F8" s="8">
        <v>300</v>
      </c>
      <c r="G8" s="8">
        <v>350</v>
      </c>
      <c r="H8" s="8">
        <v>340</v>
      </c>
      <c r="I8" s="9" t="s">
        <v>20</v>
      </c>
      <c r="J8" s="9">
        <f t="shared" si="0"/>
        <v>330</v>
      </c>
      <c r="K8" s="8">
        <f t="shared" si="1"/>
        <v>26.457513110645905</v>
      </c>
      <c r="L8" s="8">
        <f t="shared" si="2"/>
        <v>8.0174282153472447</v>
      </c>
      <c r="M8" s="8">
        <f t="shared" si="3"/>
        <v>300</v>
      </c>
      <c r="N8" s="10">
        <f t="shared" si="4"/>
        <v>4800</v>
      </c>
    </row>
    <row r="9" spans="1:14" s="11" customFormat="1" ht="24" customHeight="1" x14ac:dyDescent="0.25">
      <c r="A9" s="6">
        <v>3</v>
      </c>
      <c r="B9" s="14" t="s">
        <v>28</v>
      </c>
      <c r="C9" s="24" t="s">
        <v>33</v>
      </c>
      <c r="D9" s="6" t="s">
        <v>19</v>
      </c>
      <c r="E9" s="7">
        <v>16</v>
      </c>
      <c r="F9" s="8">
        <v>200</v>
      </c>
      <c r="G9" s="8">
        <v>230</v>
      </c>
      <c r="H9" s="8">
        <v>230</v>
      </c>
      <c r="I9" s="9" t="s">
        <v>20</v>
      </c>
      <c r="J9" s="9">
        <f t="shared" si="0"/>
        <v>220</v>
      </c>
      <c r="K9" s="8">
        <f t="shared" si="1"/>
        <v>17.320508075688775</v>
      </c>
      <c r="L9" s="8">
        <f t="shared" si="2"/>
        <v>7.8729582162221696</v>
      </c>
      <c r="M9" s="8">
        <f t="shared" si="3"/>
        <v>200</v>
      </c>
      <c r="N9" s="10">
        <f t="shared" si="4"/>
        <v>3200</v>
      </c>
    </row>
    <row r="10" spans="1:14" s="11" customFormat="1" ht="24" customHeight="1" x14ac:dyDescent="0.25">
      <c r="A10" s="6">
        <v>4</v>
      </c>
      <c r="B10" s="14" t="s">
        <v>29</v>
      </c>
      <c r="C10" s="24" t="s">
        <v>34</v>
      </c>
      <c r="D10" s="6" t="s">
        <v>19</v>
      </c>
      <c r="E10" s="7">
        <v>16</v>
      </c>
      <c r="F10" s="8">
        <v>1200</v>
      </c>
      <c r="G10" s="8">
        <v>1500</v>
      </c>
      <c r="H10" s="8">
        <v>1350</v>
      </c>
      <c r="I10" s="9" t="s">
        <v>20</v>
      </c>
      <c r="J10" s="9">
        <f t="shared" si="0"/>
        <v>1350</v>
      </c>
      <c r="K10" s="8">
        <f t="shared" si="1"/>
        <v>150</v>
      </c>
      <c r="L10" s="8">
        <f t="shared" si="2"/>
        <v>11.111111111111111</v>
      </c>
      <c r="M10" s="8">
        <f t="shared" si="3"/>
        <v>1200</v>
      </c>
      <c r="N10" s="10">
        <f t="shared" si="4"/>
        <v>19200</v>
      </c>
    </row>
    <row r="11" spans="1:14" s="11" customFormat="1" ht="30.75" customHeight="1" x14ac:dyDescent="0.25">
      <c r="A11" s="6">
        <v>5</v>
      </c>
      <c r="B11" s="14" t="s">
        <v>30</v>
      </c>
      <c r="C11" s="24" t="s">
        <v>35</v>
      </c>
      <c r="D11" s="12" t="s">
        <v>19</v>
      </c>
      <c r="E11" s="7">
        <v>5</v>
      </c>
      <c r="F11" s="13">
        <v>600</v>
      </c>
      <c r="G11" s="8">
        <v>650</v>
      </c>
      <c r="H11" s="8">
        <v>650</v>
      </c>
      <c r="I11" s="9" t="s">
        <v>20</v>
      </c>
      <c r="J11" s="9">
        <f t="shared" si="0"/>
        <v>633.33333333333337</v>
      </c>
      <c r="K11" s="8">
        <f t="shared" si="1"/>
        <v>28.867513459481287</v>
      </c>
      <c r="L11" s="8">
        <f t="shared" si="2"/>
        <v>4.5580284409707295</v>
      </c>
      <c r="M11" s="8">
        <f t="shared" si="3"/>
        <v>600</v>
      </c>
      <c r="N11" s="10">
        <f t="shared" si="4"/>
        <v>3000</v>
      </c>
    </row>
    <row r="12" spans="1:14" s="11" customFormat="1" ht="31.5" customHeight="1" x14ac:dyDescent="0.25">
      <c r="A12" s="6">
        <v>6</v>
      </c>
      <c r="B12" s="14" t="s">
        <v>30</v>
      </c>
      <c r="C12" s="24" t="s">
        <v>36</v>
      </c>
      <c r="D12" s="12" t="s">
        <v>19</v>
      </c>
      <c r="E12" s="6">
        <v>10</v>
      </c>
      <c r="F12" s="13">
        <v>200</v>
      </c>
      <c r="G12" s="8">
        <v>230</v>
      </c>
      <c r="H12" s="8">
        <v>210</v>
      </c>
      <c r="I12" s="9" t="s">
        <v>20</v>
      </c>
      <c r="J12" s="9">
        <f t="shared" si="0"/>
        <v>213.33333333333334</v>
      </c>
      <c r="K12" s="8">
        <f t="shared" si="1"/>
        <v>15.275252316519468</v>
      </c>
      <c r="L12" s="8">
        <f t="shared" si="2"/>
        <v>7.1602745233685008</v>
      </c>
      <c r="M12" s="8">
        <f t="shared" si="3"/>
        <v>200</v>
      </c>
      <c r="N12" s="10">
        <f t="shared" si="4"/>
        <v>2000</v>
      </c>
    </row>
    <row r="13" spans="1:14" ht="24" customHeight="1" x14ac:dyDescent="0.2">
      <c r="A13" s="6">
        <v>7</v>
      </c>
      <c r="B13" s="14" t="s">
        <v>37</v>
      </c>
      <c r="C13" s="24" t="s">
        <v>38</v>
      </c>
      <c r="D13" s="12" t="s">
        <v>19</v>
      </c>
      <c r="E13" s="6">
        <v>10</v>
      </c>
      <c r="F13" s="13">
        <v>6500</v>
      </c>
      <c r="G13" s="8">
        <v>7150</v>
      </c>
      <c r="H13" s="8">
        <v>7000</v>
      </c>
      <c r="I13" s="9" t="s">
        <v>20</v>
      </c>
      <c r="J13" s="9">
        <f t="shared" si="0"/>
        <v>6883.333333333333</v>
      </c>
      <c r="K13" s="8">
        <f t="shared" si="1"/>
        <v>340.34296427770227</v>
      </c>
      <c r="L13" s="8">
        <f t="shared" si="2"/>
        <v>4.94444984422812</v>
      </c>
      <c r="M13" s="8">
        <f t="shared" si="3"/>
        <v>6500</v>
      </c>
      <c r="N13" s="10">
        <f t="shared" si="4"/>
        <v>65000</v>
      </c>
    </row>
    <row r="14" spans="1:14" ht="23.25" customHeight="1" x14ac:dyDescent="0.2">
      <c r="A14" s="26" t="s">
        <v>21</v>
      </c>
      <c r="B14" s="26"/>
      <c r="C14" s="26"/>
      <c r="D14" s="26"/>
      <c r="E14" s="16">
        <f>SUM(E7:E13)</f>
        <v>105</v>
      </c>
      <c r="F14" s="17">
        <f>E7*F7+E8*F8+E9*F9+E10*F10+E11*F11+E12*F12+E13*F13</f>
        <v>99760</v>
      </c>
      <c r="G14" s="17">
        <f>E7*G7+E8*G8+E9*G9+E10*G10+E11*G11+E12*G12+E13*G13</f>
        <v>113530</v>
      </c>
      <c r="H14" s="17">
        <f>E7*H7+E8*H8+E9*H9+E10*H10+E11*H11+E12*H12+E13*H13</f>
        <v>109110</v>
      </c>
      <c r="I14" s="17"/>
      <c r="J14" s="17"/>
      <c r="K14" s="17"/>
      <c r="L14" s="17"/>
      <c r="M14" s="17"/>
      <c r="N14" s="17">
        <f>SUM(N7:N13)</f>
        <v>99760</v>
      </c>
    </row>
    <row r="15" spans="1:14" x14ac:dyDescent="0.2">
      <c r="A15" s="18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5.75" x14ac:dyDescent="0.25">
      <c r="A16" s="18"/>
      <c r="B16" s="20" t="s">
        <v>22</v>
      </c>
      <c r="C16" s="19"/>
      <c r="D16" s="18"/>
      <c r="E16" s="18"/>
      <c r="F16" s="21"/>
      <c r="G16" s="18"/>
      <c r="H16" s="18"/>
      <c r="I16" s="18"/>
      <c r="J16" s="18"/>
      <c r="K16" s="18"/>
      <c r="L16" s="18"/>
      <c r="M16" s="18"/>
      <c r="N16" s="18"/>
    </row>
    <row r="17" spans="1:14" x14ac:dyDescent="0.2">
      <c r="A17" s="18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.75" x14ac:dyDescent="0.25">
      <c r="A18" s="18"/>
      <c r="B18" s="22" t="s">
        <v>39</v>
      </c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20" spans="1:14" ht="15" x14ac:dyDescent="0.25">
      <c r="B20" s="27" t="s">
        <v>23</v>
      </c>
      <c r="C20" s="27"/>
      <c r="D20" s="28" t="s">
        <v>40</v>
      </c>
      <c r="E20" s="28"/>
      <c r="F20" s="28"/>
      <c r="G20" s="25" t="s">
        <v>24</v>
      </c>
    </row>
    <row r="22" spans="1:14" s="23" customFormat="1" x14ac:dyDescent="0.2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</sheetData>
  <mergeCells count="16">
    <mergeCell ref="A14:D14"/>
    <mergeCell ref="B20:C20"/>
    <mergeCell ref="D20:F20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I5"/>
    <mergeCell ref="J5:L5"/>
    <mergeCell ref="M5:M6"/>
    <mergeCell ref="N5:N6"/>
  </mergeCells>
  <pageMargins left="0.70833333333333304" right="0.70833333333333304" top="0.74791666666666701" bottom="0.74791666666666701" header="0.511811023622047" footer="0.511811023622047"/>
  <pageSetup paperSize="9" scale="6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SaVa</dc:creator>
  <dc:description/>
  <cp:lastModifiedBy>user-of01</cp:lastModifiedBy>
  <cp:revision>18</cp:revision>
  <cp:lastPrinted>2024-05-24T08:04:06Z</cp:lastPrinted>
  <dcterms:created xsi:type="dcterms:W3CDTF">2014-01-15T18:15:09Z</dcterms:created>
  <dcterms:modified xsi:type="dcterms:W3CDTF">2026-06-25T11:49:40Z</dcterms:modified>
  <dc:language>ru-RU</dc:language>
</cp:coreProperties>
</file>