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2\контрактныя служба\ЗАКУПКИ\44-ФЗ\2026\ЭМ Бытовая техника\"/>
    </mc:Choice>
  </mc:AlternateContent>
  <xr:revisionPtr revIDLastSave="0" documentId="13_ncr:1_{74C7D2A4-388F-45FA-A1BE-CD711DB7AB07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Обоснование цены " sheetId="2" r:id="rId1"/>
  </sheets>
  <definedNames>
    <definedName name="_xlnm._FilterDatabase" localSheetId="0" hidden="1">'Обоснование цены '!$B$11:$K$20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2" l="1"/>
  <c r="K17" i="2"/>
  <c r="K16" i="2"/>
  <c r="J18" i="2"/>
  <c r="J17" i="2"/>
  <c r="J16" i="2"/>
  <c r="I18" i="2"/>
  <c r="I17" i="2"/>
  <c r="I16" i="2"/>
  <c r="H18" i="2"/>
  <c r="H17" i="2"/>
  <c r="H16" i="2"/>
  <c r="I15" i="2"/>
  <c r="J15" i="2" s="1"/>
  <c r="I14" i="2"/>
  <c r="H15" i="2"/>
  <c r="K15" i="2" s="1"/>
  <c r="H19" i="2"/>
  <c r="K19" i="2" s="1"/>
  <c r="H14" i="2"/>
  <c r="K14" i="2" s="1"/>
  <c r="I19" i="2"/>
  <c r="J14" i="2" l="1"/>
  <c r="J19" i="2"/>
  <c r="K20" i="2"/>
</calcChain>
</file>

<file path=xl/sharedStrings.xml><?xml version="1.0" encoding="utf-8"?>
<sst xmlns="http://schemas.openxmlformats.org/spreadsheetml/2006/main" count="42" uniqueCount="35">
  <si>
    <t>№ п/п</t>
  </si>
  <si>
    <t>Среднее квадратичное отклонение</t>
  </si>
  <si>
    <t>ИТОГО:</t>
  </si>
  <si>
    <t>Коэффициент вариации цен V (%)                          (не должен превышать 33%)</t>
  </si>
  <si>
    <t>Ед. изм. (ОКЕИ)</t>
  </si>
  <si>
    <t xml:space="preserve">Средняя арифметическая цена за единицу &lt;ц&gt;, руб. 
</t>
  </si>
  <si>
    <t>Е.М. Абрамова</t>
  </si>
  <si>
    <t>1</t>
  </si>
  <si>
    <t xml:space="preserve">Руководитель контрактной службы </t>
  </si>
  <si>
    <t>Кол-во</t>
  </si>
  <si>
    <t>Цена за ед. изм., руб.</t>
  </si>
  <si>
    <t>ОБОСНОВАНИЕ НАЧАЛЬНОЙ (МАКСИМАЛЬНОЙ) ЦЕНЫ КОНТРАКТА</t>
  </si>
  <si>
    <t>Начальная (максимальная) цена контракта определена методом сопоставимых рыночных цен (анализа рынка) на основании части 1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и в соответствии с приказом Министерства экономического развития Российской Федерации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</si>
  <si>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>шт</t>
  </si>
  <si>
    <t>Начальная (максимальная) цена контракта, определяемая методом сопоставимых рыночных цен (анализа рынка), руб.</t>
  </si>
  <si>
    <r>
      <t xml:space="preserve">Расчет начальной (максимальной) цены контракта по формуле:                          
где: v - количество (объем) закупаемого товара (работы, услуги);
n - количество значений, используемых в расчете;
i - номер источника ценовой информации;
 </t>
    </r>
    <r>
      <rPr>
        <i/>
        <sz val="12"/>
        <rFont val="Times New Roman"/>
        <family val="1"/>
        <charset val="204"/>
      </rPr>
      <t>ц</t>
    </r>
    <r>
      <rPr>
        <sz val="12"/>
        <rFont val="Calibri"/>
        <family val="2"/>
        <charset val="204"/>
      </rPr>
      <t>ᵢ</t>
    </r>
    <r>
      <rPr>
        <sz val="12"/>
        <rFont val="Times New Roman"/>
        <family val="1"/>
        <charset val="204"/>
      </rPr>
      <t xml:space="preserve"> - цена единицы.</t>
    </r>
  </si>
  <si>
    <t>2</t>
  </si>
  <si>
    <t>Наименование товара</t>
  </si>
  <si>
    <t>3</t>
  </si>
  <si>
    <t>на поставку бытовой техники</t>
  </si>
  <si>
    <t>4</t>
  </si>
  <si>
    <t>Утюг электрический</t>
  </si>
  <si>
    <t xml:space="preserve">Термопот электрический </t>
  </si>
  <si>
    <t xml:space="preserve">Микроволновая печь </t>
  </si>
  <si>
    <t>Чайник электрический</t>
  </si>
  <si>
    <t>Общедоступная информация из сети Интернет</t>
  </si>
  <si>
    <t>5</t>
  </si>
  <si>
    <t>6</t>
  </si>
  <si>
    <t>Машина стиральная</t>
  </si>
  <si>
    <t>Мини-печь с варочными конфорками</t>
  </si>
  <si>
    <t>Начальная (максимальная) цена контракта составляет 63 466 (Шестьдесят три тысячи четыреста шестьдесят шесть) руб. 55 коп.</t>
  </si>
  <si>
    <t>Источник № 1  информация из сети Интернет (https://www.citilink.ru)</t>
  </si>
  <si>
    <t>Источник № 3 информация из сети Интернет (https://www.dns-shop.ru)</t>
  </si>
  <si>
    <t>Источник № 2  информация из сети Интернет (https://www.mvideo.ru)</t>
  </si>
  <si>
    <t>В качестве источников информации при определении начальной (максимальной) цены контракта использована общедоступная информация из сети Интернет, обращенная к неопределенному кругу лиц и признаваемая в соответствии с гражданским законодательством публичными офертами.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</si>
</sst>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22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9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sz val="9"/>
      <color rgb="FFFF0000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Calibri"/>
      <family val="2"/>
      <charset val="204"/>
    </font>
    <font>
      <i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2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/>
    <xf numFmtId="0" fontId="8" fillId="0" borderId="0" xfId="0" applyFont="1"/>
    <xf numFmtId="0" fontId="12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0" borderId="0" xfId="0" applyFont="1"/>
    <xf numFmtId="0" fontId="9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1" fillId="0" borderId="0" xfId="1" applyFont="1" applyAlignment="1">
      <alignment vertical="top" wrapText="1"/>
    </xf>
    <xf numFmtId="49" fontId="9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0" fontId="15" fillId="0" borderId="0" xfId="1" applyFont="1" applyAlignment="1">
      <alignment horizont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49" fontId="9" fillId="0" borderId="0" xfId="0" applyNumberFormat="1" applyFont="1" applyBorder="1" applyAlignment="1">
      <alignment horizontal="left" wrapText="1"/>
    </xf>
    <xf numFmtId="0" fontId="5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left" wrapText="1"/>
    </xf>
    <xf numFmtId="0" fontId="1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4" fontId="9" fillId="2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21" fillId="2" borderId="0" xfId="0" applyFont="1" applyFill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top" wrapText="1"/>
    </xf>
    <xf numFmtId="4" fontId="9" fillId="0" borderId="3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9" fillId="0" borderId="0" xfId="0" applyNumberFormat="1" applyFont="1" applyBorder="1" applyAlignment="1">
      <alignment horizontal="left" wrapText="1"/>
    </xf>
    <xf numFmtId="49" fontId="8" fillId="0" borderId="0" xfId="0" applyNumberFormat="1" applyFont="1" applyBorder="1" applyAlignment="1">
      <alignment horizontal="left" wrapText="1"/>
    </xf>
    <xf numFmtId="0" fontId="15" fillId="0" borderId="0" xfId="1" applyFont="1" applyAlignment="1">
      <alignment horizontal="left" wrapText="1"/>
    </xf>
    <xf numFmtId="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9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49" fontId="8" fillId="0" borderId="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42431</xdr:colOff>
      <xdr:row>12</xdr:row>
      <xdr:rowOff>618547</xdr:rowOff>
    </xdr:from>
    <xdr:to>
      <xdr:col>8</xdr:col>
      <xdr:colOff>1226417</xdr:colOff>
      <xdr:row>12</xdr:row>
      <xdr:rowOff>1093835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11264" y="4629630"/>
          <a:ext cx="1183986" cy="4752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145762</xdr:colOff>
      <xdr:row>12</xdr:row>
      <xdr:rowOff>573327</xdr:rowOff>
    </xdr:from>
    <xdr:to>
      <xdr:col>9</xdr:col>
      <xdr:colOff>1164937</xdr:colOff>
      <xdr:row>12</xdr:row>
      <xdr:rowOff>1083252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48095" y="4520910"/>
          <a:ext cx="1019175" cy="50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317500</xdr:colOff>
      <xdr:row>11</xdr:row>
      <xdr:rowOff>359833</xdr:rowOff>
    </xdr:from>
    <xdr:to>
      <xdr:col>10</xdr:col>
      <xdr:colOff>2042818</xdr:colOff>
      <xdr:row>11</xdr:row>
      <xdr:rowOff>859748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C17EB64-ACC9-4EE6-BC25-92A8CABA3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02583" y="3556000"/>
          <a:ext cx="1725318" cy="499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tabSelected="1" zoomScaleNormal="100" workbookViewId="0">
      <selection activeCell="M12" sqref="M12"/>
    </sheetView>
  </sheetViews>
  <sheetFormatPr defaultRowHeight="12.75" x14ac:dyDescent="0.2"/>
  <cols>
    <col min="1" max="1" width="9" customWidth="1"/>
    <col min="2" max="2" width="29.85546875" customWidth="1"/>
    <col min="3" max="3" width="12.7109375" customWidth="1"/>
    <col min="4" max="4" width="8.5703125" customWidth="1"/>
    <col min="5" max="5" width="17.42578125" customWidth="1"/>
    <col min="6" max="6" width="17.28515625" customWidth="1"/>
    <col min="7" max="7" width="16.7109375" customWidth="1"/>
    <col min="8" max="8" width="18" customWidth="1"/>
    <col min="9" max="9" width="20" customWidth="1"/>
    <col min="10" max="10" width="20.28515625" customWidth="1"/>
    <col min="11" max="11" width="36.5703125" customWidth="1"/>
    <col min="12" max="12" width="14.7109375" customWidth="1"/>
    <col min="13" max="13" width="12.85546875" customWidth="1"/>
    <col min="14" max="14" width="14.5703125" customWidth="1"/>
  </cols>
  <sheetData>
    <row r="1" spans="1:14" s="45" customFormat="1" ht="18.75" customHeight="1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4" s="45" customFormat="1" ht="15.75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4" ht="15.7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4" ht="21.75" customHeight="1" x14ac:dyDescent="0.2">
      <c r="A4" s="58" t="s">
        <v>11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4" ht="24" customHeight="1" x14ac:dyDescent="0.2">
      <c r="A5" s="58" t="s">
        <v>19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4" ht="6" customHeight="1" x14ac:dyDescent="0.25">
      <c r="B6" s="1"/>
      <c r="C6" s="1"/>
      <c r="D6" s="12"/>
      <c r="E6" s="12"/>
      <c r="F6" s="12"/>
      <c r="G6" s="12"/>
      <c r="H6" s="12"/>
      <c r="I6" s="11"/>
      <c r="J6" s="11"/>
      <c r="K6" s="11"/>
    </row>
    <row r="7" spans="1:14" ht="54" customHeight="1" x14ac:dyDescent="0.2">
      <c r="A7" s="60" t="s">
        <v>12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4" ht="9" customHeight="1" x14ac:dyDescent="0.2"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4" ht="29.25" customHeight="1" x14ac:dyDescent="0.2">
      <c r="A9" s="61" t="s">
        <v>34</v>
      </c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14" ht="16.5" customHeight="1" thickBot="1" x14ac:dyDescent="0.3">
      <c r="A10" s="2"/>
      <c r="B10" s="13"/>
      <c r="C10" s="13"/>
      <c r="D10" s="14"/>
      <c r="E10" s="15"/>
      <c r="F10" s="15"/>
      <c r="G10" s="15"/>
      <c r="H10" s="15"/>
      <c r="I10" s="16"/>
      <c r="J10" s="16"/>
      <c r="K10" s="11"/>
    </row>
    <row r="11" spans="1:14" ht="62.25" customHeight="1" x14ac:dyDescent="0.2">
      <c r="A11" s="56" t="s">
        <v>0</v>
      </c>
      <c r="B11" s="53" t="s">
        <v>17</v>
      </c>
      <c r="C11" s="53" t="s">
        <v>4</v>
      </c>
      <c r="D11" s="53" t="s">
        <v>9</v>
      </c>
      <c r="E11" s="51" t="s">
        <v>25</v>
      </c>
      <c r="F11" s="52"/>
      <c r="G11" s="52"/>
      <c r="H11" s="47" t="s">
        <v>5</v>
      </c>
      <c r="I11" s="47" t="s">
        <v>1</v>
      </c>
      <c r="J11" s="47" t="s">
        <v>3</v>
      </c>
      <c r="K11" s="24" t="s">
        <v>14</v>
      </c>
    </row>
    <row r="12" spans="1:14" ht="88.5" customHeight="1" x14ac:dyDescent="0.2">
      <c r="A12" s="57"/>
      <c r="B12" s="54"/>
      <c r="C12" s="54"/>
      <c r="D12" s="54"/>
      <c r="E12" s="44" t="s">
        <v>31</v>
      </c>
      <c r="F12" s="44" t="s">
        <v>33</v>
      </c>
      <c r="G12" s="44" t="s">
        <v>32</v>
      </c>
      <c r="H12" s="48"/>
      <c r="I12" s="48"/>
      <c r="J12" s="48"/>
      <c r="K12" s="49" t="s">
        <v>15</v>
      </c>
    </row>
    <row r="13" spans="1:14" ht="118.5" customHeight="1" x14ac:dyDescent="0.2">
      <c r="A13" s="57"/>
      <c r="B13" s="54"/>
      <c r="C13" s="55"/>
      <c r="D13" s="54"/>
      <c r="E13" s="42" t="s">
        <v>10</v>
      </c>
      <c r="F13" s="42" t="s">
        <v>10</v>
      </c>
      <c r="G13" s="42" t="s">
        <v>10</v>
      </c>
      <c r="H13" s="48"/>
      <c r="I13" s="48"/>
      <c r="J13" s="48"/>
      <c r="K13" s="50"/>
      <c r="M13" s="9"/>
      <c r="N13" s="9"/>
    </row>
    <row r="14" spans="1:14" s="7" customFormat="1" ht="99" customHeight="1" x14ac:dyDescent="0.2">
      <c r="A14" s="18" t="s">
        <v>7</v>
      </c>
      <c r="B14" s="41" t="s">
        <v>21</v>
      </c>
      <c r="C14" s="25" t="s">
        <v>13</v>
      </c>
      <c r="D14" s="22">
        <v>1</v>
      </c>
      <c r="E14" s="23">
        <v>3430</v>
      </c>
      <c r="F14" s="23">
        <v>2413.9499999999998</v>
      </c>
      <c r="G14" s="23">
        <v>3587</v>
      </c>
      <c r="H14" s="21">
        <f t="shared" ref="H14:H19" si="0">ROUND(AVERAGE(E14:G14),2)</f>
        <v>3143.65</v>
      </c>
      <c r="I14" s="21">
        <f t="shared" ref="I14:I19" si="1">STDEV(E14,F14,G14)</f>
        <v>636.79574236955852</v>
      </c>
      <c r="J14" s="21">
        <f t="shared" ref="J14:J19" si="2">I14/H14*100</f>
        <v>20.256572530961094</v>
      </c>
      <c r="K14" s="21">
        <f t="shared" ref="K14:K19" si="3">PRODUCT(D14,H14)</f>
        <v>3143.65</v>
      </c>
    </row>
    <row r="15" spans="1:14" s="7" customFormat="1" ht="49.5" customHeight="1" x14ac:dyDescent="0.2">
      <c r="A15" s="18" t="s">
        <v>16</v>
      </c>
      <c r="B15" s="41" t="s">
        <v>22</v>
      </c>
      <c r="C15" s="25" t="s">
        <v>13</v>
      </c>
      <c r="D15" s="22">
        <v>2</v>
      </c>
      <c r="E15" s="23">
        <v>4100</v>
      </c>
      <c r="F15" s="23">
        <v>4815.57</v>
      </c>
      <c r="G15" s="23">
        <v>4763</v>
      </c>
      <c r="H15" s="21">
        <f t="shared" si="0"/>
        <v>4559.5200000000004</v>
      </c>
      <c r="I15" s="21">
        <f t="shared" si="1"/>
        <v>398.82599167222446</v>
      </c>
      <c r="J15" s="21">
        <f t="shared" si="2"/>
        <v>8.7471047757707918</v>
      </c>
      <c r="K15" s="21">
        <f t="shared" si="3"/>
        <v>9119.0400000000009</v>
      </c>
    </row>
    <row r="16" spans="1:14" s="7" customFormat="1" ht="49.5" customHeight="1" x14ac:dyDescent="0.2">
      <c r="A16" s="18" t="s">
        <v>18</v>
      </c>
      <c r="B16" s="41" t="s">
        <v>23</v>
      </c>
      <c r="C16" s="25" t="s">
        <v>13</v>
      </c>
      <c r="D16" s="22">
        <v>2</v>
      </c>
      <c r="E16" s="23">
        <v>6480</v>
      </c>
      <c r="F16" s="23">
        <v>5278.25</v>
      </c>
      <c r="G16" s="23">
        <v>5469</v>
      </c>
      <c r="H16" s="21">
        <f t="shared" si="0"/>
        <v>5742.42</v>
      </c>
      <c r="I16" s="21">
        <f t="shared" si="1"/>
        <v>645.84694071686465</v>
      </c>
      <c r="J16" s="21">
        <f t="shared" si="2"/>
        <v>11.24694711840765</v>
      </c>
      <c r="K16" s="21">
        <f t="shared" si="3"/>
        <v>11484.84</v>
      </c>
    </row>
    <row r="17" spans="1:14" s="7" customFormat="1" ht="49.5" customHeight="1" x14ac:dyDescent="0.2">
      <c r="A17" s="18" t="s">
        <v>20</v>
      </c>
      <c r="B17" s="41" t="s">
        <v>28</v>
      </c>
      <c r="C17" s="25" t="s">
        <v>13</v>
      </c>
      <c r="D17" s="22">
        <v>1</v>
      </c>
      <c r="E17" s="23">
        <v>21999</v>
      </c>
      <c r="F17" s="23">
        <v>21999</v>
      </c>
      <c r="G17" s="23">
        <v>21339</v>
      </c>
      <c r="H17" s="21">
        <f t="shared" si="0"/>
        <v>21779</v>
      </c>
      <c r="I17" s="21">
        <f t="shared" si="1"/>
        <v>381.05117766515298</v>
      </c>
      <c r="J17" s="21">
        <f t="shared" si="2"/>
        <v>1.7496266020715043</v>
      </c>
      <c r="K17" s="21">
        <f t="shared" si="3"/>
        <v>21779</v>
      </c>
    </row>
    <row r="18" spans="1:14" s="7" customFormat="1" ht="49.5" customHeight="1" x14ac:dyDescent="0.2">
      <c r="A18" s="18" t="s">
        <v>26</v>
      </c>
      <c r="B18" s="41" t="s">
        <v>29</v>
      </c>
      <c r="C18" s="25" t="s">
        <v>13</v>
      </c>
      <c r="D18" s="22">
        <v>1</v>
      </c>
      <c r="E18" s="23">
        <v>9680</v>
      </c>
      <c r="F18" s="23">
        <v>7299</v>
      </c>
      <c r="G18" s="23">
        <v>9007</v>
      </c>
      <c r="H18" s="21">
        <f t="shared" si="0"/>
        <v>8662</v>
      </c>
      <c r="I18" s="21">
        <f t="shared" si="1"/>
        <v>1227.4196511381101</v>
      </c>
      <c r="J18" s="21">
        <f t="shared" si="2"/>
        <v>14.170164524799238</v>
      </c>
      <c r="K18" s="21">
        <f t="shared" si="3"/>
        <v>8662</v>
      </c>
    </row>
    <row r="19" spans="1:14" s="7" customFormat="1" ht="52.5" customHeight="1" x14ac:dyDescent="0.2">
      <c r="A19" s="18" t="s">
        <v>27</v>
      </c>
      <c r="B19" s="41" t="s">
        <v>24</v>
      </c>
      <c r="C19" s="25" t="s">
        <v>13</v>
      </c>
      <c r="D19" s="22">
        <v>2</v>
      </c>
      <c r="E19" s="23">
        <v>4400</v>
      </c>
      <c r="F19" s="23">
        <v>4668.03</v>
      </c>
      <c r="G19" s="23">
        <v>4849</v>
      </c>
      <c r="H19" s="21">
        <f t="shared" si="0"/>
        <v>4639.01</v>
      </c>
      <c r="I19" s="21">
        <f t="shared" si="1"/>
        <v>225.90234682269238</v>
      </c>
      <c r="J19" s="21">
        <f t="shared" si="2"/>
        <v>4.8696240538971116</v>
      </c>
      <c r="K19" s="21">
        <f t="shared" si="3"/>
        <v>9278.02</v>
      </c>
    </row>
    <row r="20" spans="1:14" s="7" customFormat="1" ht="24" customHeight="1" x14ac:dyDescent="0.2">
      <c r="A20" s="18"/>
      <c r="B20" s="19" t="s">
        <v>2</v>
      </c>
      <c r="C20" s="19"/>
      <c r="D20" s="20"/>
      <c r="E20" s="21"/>
      <c r="F20" s="21"/>
      <c r="G20" s="36"/>
      <c r="H20" s="21"/>
      <c r="I20" s="21"/>
      <c r="J20" s="21"/>
      <c r="K20" s="36">
        <f>SUM(K14:K19)</f>
        <v>63466.55</v>
      </c>
      <c r="M20" s="10"/>
      <c r="N20" s="10"/>
    </row>
    <row r="21" spans="1:14" ht="24.75" customHeight="1" x14ac:dyDescent="0.25">
      <c r="A21" s="63" t="s">
        <v>30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4" ht="24.75" customHeight="1" x14ac:dyDescent="0.25">
      <c r="A22" s="38"/>
      <c r="B22" s="71"/>
      <c r="C22" s="71"/>
      <c r="D22" s="71"/>
      <c r="E22" s="71"/>
      <c r="F22" s="71"/>
      <c r="G22" s="71"/>
      <c r="H22" s="71"/>
      <c r="I22" s="71"/>
      <c r="J22" s="71"/>
      <c r="K22" s="71"/>
    </row>
    <row r="23" spans="1:14" ht="34.5" customHeight="1" x14ac:dyDescent="0.25">
      <c r="A23" s="65" t="s">
        <v>8</v>
      </c>
      <c r="B23" s="65"/>
      <c r="C23" s="65"/>
      <c r="D23" s="65"/>
      <c r="E23" s="17"/>
      <c r="F23" s="65" t="s">
        <v>6</v>
      </c>
      <c r="G23" s="65"/>
      <c r="H23" s="65"/>
      <c r="I23" s="35"/>
      <c r="J23" s="35"/>
      <c r="K23" s="37"/>
    </row>
    <row r="24" spans="1:14" ht="12.75" customHeight="1" x14ac:dyDescent="0.2">
      <c r="C24" s="39"/>
      <c r="D24" s="39"/>
      <c r="E24" s="39"/>
      <c r="F24" s="40"/>
      <c r="G24" s="39"/>
      <c r="H24" s="39"/>
      <c r="I24" s="3"/>
      <c r="J24" s="68"/>
      <c r="K24" s="66"/>
    </row>
    <row r="25" spans="1:14" ht="12.75" customHeight="1" x14ac:dyDescent="0.2">
      <c r="B25" s="69"/>
      <c r="C25" s="69"/>
      <c r="D25" s="69"/>
      <c r="E25" s="69"/>
      <c r="F25" s="69"/>
      <c r="G25" s="69"/>
      <c r="H25" s="69"/>
      <c r="I25" s="3"/>
      <c r="J25" s="70"/>
      <c r="K25" s="67"/>
    </row>
    <row r="26" spans="1:14" x14ac:dyDescent="0.2">
      <c r="A26" s="33"/>
      <c r="B26" s="26"/>
      <c r="C26" s="26"/>
      <c r="D26" s="27"/>
      <c r="E26" s="27"/>
      <c r="F26" s="27"/>
      <c r="G26" s="27"/>
      <c r="H26" s="27"/>
      <c r="I26" s="28"/>
      <c r="J26" s="28"/>
    </row>
    <row r="27" spans="1:14" ht="12.75" customHeight="1" x14ac:dyDescent="0.2">
      <c r="A27" s="33"/>
      <c r="B27" s="27"/>
      <c r="C27" s="27"/>
      <c r="D27" s="27"/>
      <c r="E27" s="27"/>
      <c r="F27" s="27"/>
      <c r="G27" s="27"/>
      <c r="H27" s="27"/>
      <c r="I27" s="28"/>
      <c r="J27" s="31"/>
      <c r="K27" s="29"/>
    </row>
    <row r="28" spans="1:14" ht="12.75" customHeight="1" x14ac:dyDescent="0.2">
      <c r="A28" s="34"/>
      <c r="B28" s="32"/>
      <c r="C28" s="32"/>
      <c r="D28" s="32"/>
      <c r="E28" s="32"/>
      <c r="F28" s="32"/>
      <c r="G28" s="32"/>
      <c r="H28" s="32"/>
      <c r="I28" s="28"/>
      <c r="J28" s="31"/>
      <c r="K28" s="30"/>
    </row>
    <row r="29" spans="1:14" x14ac:dyDescent="0.2">
      <c r="B29" s="8"/>
      <c r="C29" s="8"/>
      <c r="D29" s="3"/>
      <c r="E29" s="3"/>
      <c r="F29" s="3"/>
      <c r="G29" s="3"/>
      <c r="H29" s="3"/>
      <c r="I29" s="3"/>
      <c r="J29" s="3"/>
    </row>
    <row r="30" spans="1:14" x14ac:dyDescent="0.2">
      <c r="B30" s="8"/>
      <c r="C30" s="8"/>
      <c r="D30" s="3"/>
      <c r="E30" s="3"/>
      <c r="F30" s="3"/>
      <c r="G30" s="3"/>
      <c r="H30" s="3"/>
      <c r="I30" s="3"/>
      <c r="J30" s="68"/>
      <c r="K30" s="66"/>
    </row>
    <row r="31" spans="1:14" x14ac:dyDescent="0.2">
      <c r="J31" s="68"/>
      <c r="K31" s="67"/>
    </row>
    <row r="34" spans="2:11" x14ac:dyDescent="0.2">
      <c r="K34" s="66"/>
    </row>
    <row r="35" spans="2:11" x14ac:dyDescent="0.2">
      <c r="K35" s="67"/>
    </row>
    <row r="39" spans="2:11" ht="15.75" x14ac:dyDescent="0.25">
      <c r="B39" s="6"/>
      <c r="C39" s="6"/>
      <c r="D39" s="1"/>
      <c r="E39" s="4"/>
      <c r="F39" s="5"/>
    </row>
  </sheetData>
  <autoFilter ref="B11:K20" xr:uid="{00000000-0009-0000-0000-000000000000}">
    <filterColumn colId="3" showButton="0"/>
    <filterColumn colId="4" showButton="0"/>
  </autoFilter>
  <mergeCells count="26">
    <mergeCell ref="A21:K21"/>
    <mergeCell ref="F23:H23"/>
    <mergeCell ref="K34:K35"/>
    <mergeCell ref="K30:K31"/>
    <mergeCell ref="J30:J31"/>
    <mergeCell ref="K24:K25"/>
    <mergeCell ref="B25:H25"/>
    <mergeCell ref="J24:J25"/>
    <mergeCell ref="A23:D23"/>
    <mergeCell ref="B22:K22"/>
    <mergeCell ref="A1:K1"/>
    <mergeCell ref="A2:K2"/>
    <mergeCell ref="H11:H13"/>
    <mergeCell ref="I11:I13"/>
    <mergeCell ref="J11:J13"/>
    <mergeCell ref="K12:K13"/>
    <mergeCell ref="E11:G11"/>
    <mergeCell ref="C11:C13"/>
    <mergeCell ref="A11:A13"/>
    <mergeCell ref="B11:B13"/>
    <mergeCell ref="D11:D13"/>
    <mergeCell ref="A4:K4"/>
    <mergeCell ref="A5:K5"/>
    <mergeCell ref="A7:K7"/>
    <mergeCell ref="A9:K9"/>
    <mergeCell ref="B8:K8"/>
  </mergeCells>
  <pageMargins left="0.74803149606299213" right="0.74803149606299213" top="0.39370078740157483" bottom="0.39370078740157483" header="0.51181102362204722" footer="0.51181102362204722"/>
  <pageSetup paperSize="9" scale="6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цены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Penkova</dc:creator>
  <cp:lastModifiedBy>РАКО АПК ФГБОУ ДПО</cp:lastModifiedBy>
  <cp:lastPrinted>2024-03-21T08:42:01Z</cp:lastPrinted>
  <dcterms:created xsi:type="dcterms:W3CDTF">2014-03-31T10:58:32Z</dcterms:created>
  <dcterms:modified xsi:type="dcterms:W3CDTF">2026-05-25T10:57:56Z</dcterms:modified>
</cp:coreProperties>
</file>