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defaultThemeVersion="124226"/>
  <bookViews>
    <workbookView xWindow="0" yWindow="7680" windowWidth="9720" windowHeight="7320" tabRatio="221"/>
  </bookViews>
  <sheets>
    <sheet name="НМЦ общая " sheetId="3" r:id="rId1"/>
  </sheets>
  <calcPr calcId="125725"/>
</workbook>
</file>

<file path=xl/calcChain.xml><?xml version="1.0" encoding="utf-8"?>
<calcChain xmlns="http://schemas.openxmlformats.org/spreadsheetml/2006/main">
  <c r="G18" i="3"/>
  <c r="F18"/>
  <c r="E18"/>
  <c r="K16"/>
  <c r="H16"/>
  <c r="I16" s="1"/>
  <c r="J16" s="1"/>
  <c r="L16" l="1"/>
  <c r="M16" s="1"/>
  <c r="H6"/>
  <c r="I6" s="1"/>
  <c r="J6" s="1"/>
  <c r="K6"/>
  <c r="L6"/>
  <c r="M6" s="1"/>
  <c r="H7"/>
  <c r="I7" s="1"/>
  <c r="J7" s="1"/>
  <c r="K7"/>
  <c r="H8"/>
  <c r="L8" s="1"/>
  <c r="M8" s="1"/>
  <c r="K8"/>
  <c r="H9"/>
  <c r="I9" s="1"/>
  <c r="J9" s="1"/>
  <c r="K9"/>
  <c r="H10"/>
  <c r="I10" s="1"/>
  <c r="J10" s="1"/>
  <c r="K10"/>
  <c r="H11"/>
  <c r="L11" s="1"/>
  <c r="M11" s="1"/>
  <c r="K11"/>
  <c r="H12"/>
  <c r="L12" s="1"/>
  <c r="M12" s="1"/>
  <c r="K12"/>
  <c r="H13"/>
  <c r="I13" s="1"/>
  <c r="J13" s="1"/>
  <c r="K13"/>
  <c r="H14"/>
  <c r="I14" s="1"/>
  <c r="J14" s="1"/>
  <c r="K14"/>
  <c r="H15"/>
  <c r="I15" s="1"/>
  <c r="J15" s="1"/>
  <c r="K15"/>
  <c r="K17"/>
  <c r="H17"/>
  <c r="L17" s="1"/>
  <c r="M17" s="1"/>
  <c r="H5"/>
  <c r="I5" s="1"/>
  <c r="J5" s="1"/>
  <c r="K5"/>
  <c r="L14" l="1"/>
  <c r="M14" s="1"/>
  <c r="L13"/>
  <c r="M13" s="1"/>
  <c r="L10"/>
  <c r="M10" s="1"/>
  <c r="L9"/>
  <c r="M9" s="1"/>
  <c r="L7"/>
  <c r="M7" s="1"/>
  <c r="L15"/>
  <c r="M15" s="1"/>
  <c r="I8"/>
  <c r="J8" s="1"/>
  <c r="I12"/>
  <c r="J12" s="1"/>
  <c r="I11"/>
  <c r="J11" s="1"/>
  <c r="I17"/>
  <c r="J17" s="1"/>
  <c r="L5"/>
  <c r="M5" s="1"/>
  <c r="M18" l="1"/>
</calcChain>
</file>

<file path=xl/sharedStrings.xml><?xml version="1.0" encoding="utf-8"?>
<sst xmlns="http://schemas.openxmlformats.org/spreadsheetml/2006/main" count="47" uniqueCount="35">
  <si>
    <t>№</t>
  </si>
  <si>
    <t>Ед. изм</t>
  </si>
  <si>
    <t>Среднее квадратичное отклонение</t>
  </si>
  <si>
    <t xml:space="preserve">Средняя арифметическая цена за единицу &lt;ц&gt; </t>
  </si>
  <si>
    <t xml:space="preserve">Расчет Н(М)ЦК по формуле                           </t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</si>
  <si>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</t>
    </r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</si>
  <si>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</si>
  <si>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</si>
  <si>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>Цена за единицу изм. (руб.) с округлением до стоых долей после запятой</t>
  </si>
  <si>
    <t>Н(М)ЦК контракта с учетом округления цены за единицу (руб.)</t>
  </si>
  <si>
    <t>В результате проведенного расчета Н(М)ЦК контракта составила:</t>
  </si>
  <si>
    <t>рублей</t>
  </si>
  <si>
    <t>Коэффициент вариации не превышает 33%, что свидетельствует об однородности совокупности значений, используемых в расчете.</t>
  </si>
  <si>
    <t xml:space="preserve">Расчет начальной (максимальной) цены контракта 
</t>
  </si>
  <si>
    <t>Наименование товара</t>
  </si>
  <si>
    <t>Кол-во</t>
  </si>
  <si>
    <t>Коммерческие предложения, информация из открытых источников (с сайтов организаций) (руб./ед.изм.)</t>
  </si>
  <si>
    <t>шт.</t>
  </si>
  <si>
    <t>№1 (Коммерческое предложение Исх.  № УТ-321 от 28.07.2026, Вх.  № 01-07/26КП-1125 от 28.07.2026)</t>
  </si>
  <si>
    <t>№2  (Коммерческое предложение Исх. 59 от 28.07.2026, Вх. №01-07/26КП-1126 от 28.07.2026)</t>
  </si>
  <si>
    <t>№3 (Коммерческое предложение Исх. УТ-106 от 28.07.2026, Вх. № 01-07/26КП -1124 от 28.07.2026)</t>
  </si>
  <si>
    <t>Воронка ушная, многоразового использования (тип 1)</t>
  </si>
  <si>
    <t>Воронка ушная, многоразового использования (тип 3)</t>
  </si>
  <si>
    <t>Воронка ушная, многоразового использования (тип 4)</t>
  </si>
  <si>
    <t>Зеркало хирургическое, многоразового использования (тип 1)</t>
  </si>
  <si>
    <t>Нож для тимпанотомии</t>
  </si>
  <si>
    <t>Нож оториноларинглогический для хрящевой ткани</t>
  </si>
  <si>
    <t>Аденотом (тип 1)</t>
  </si>
  <si>
    <t>Аденотом (тип 2)</t>
  </si>
  <si>
    <t>Аденотом (тип 3)</t>
  </si>
  <si>
    <t>Аденотом (тип 4)</t>
  </si>
  <si>
    <t>На основании принципов контрактной системы в сфере закупок, изложенных в статье 6 Закона № 44-ФЗ, обеспечения эффективного расходования средств бюджетного учреждения, Заказчик определил Н(М)ЦК на основании коммерческого предложения, в котором предложена наименьшая цена закупаемого Товара ( Исх.  № УТ-321 от 28.07.2026, Вх.  № 01-07/26КП-1125 от 28.07.2026).
Начальная (максимальная) цена контракта устанавливается в размере 35 880,00 рублей.</t>
  </si>
  <si>
    <t>Воронка ушная, многоразового использования(тип 2)</t>
  </si>
  <si>
    <t>Зеркало хирургическое, многоразового использования (тип 2)</t>
  </si>
  <si>
    <t>Зеркало хирургическое, многоразового использования (тип 3)</t>
  </si>
</sst>
</file>

<file path=xl/styles.xml><?xml version="1.0" encoding="utf-8"?>
<styleSheet xmlns="http://schemas.openxmlformats.org/spreadsheetml/2006/main">
  <numFmts count="1">
    <numFmt numFmtId="164" formatCode="#,##0.00000"/>
  </numFmts>
  <fonts count="11">
    <font>
      <sz val="10"/>
      <name val="Arial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9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b/>
      <sz val="8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color rgb="FF00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" fontId="6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0" fontId="1" fillId="0" borderId="0" xfId="0" applyFont="1" applyAlignment="1"/>
    <xf numFmtId="0" fontId="7" fillId="0" borderId="0" xfId="0" applyFont="1"/>
    <xf numFmtId="0" fontId="8" fillId="0" borderId="0" xfId="0" applyFont="1" applyAlignment="1"/>
    <xf numFmtId="4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/>
    <xf numFmtId="0" fontId="0" fillId="0" borderId="0" xfId="0" applyFill="1"/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" fontId="9" fillId="0" borderId="3" xfId="0" applyNumberFormat="1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7" fillId="0" borderId="1" xfId="0" applyFont="1" applyBorder="1" applyAlignment="1">
      <alignment vertical="center"/>
    </xf>
    <xf numFmtId="0" fontId="0" fillId="0" borderId="1" xfId="0" applyBorder="1"/>
    <xf numFmtId="4" fontId="9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0" fillId="0" borderId="0" xfId="0" applyNumberFormat="1"/>
    <xf numFmtId="0" fontId="6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readingOrder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right" vertical="center" wrapText="1"/>
    </xf>
    <xf numFmtId="0" fontId="1" fillId="0" borderId="2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90" wrapText="1" readingOrder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2" fontId="2" fillId="0" borderId="1" xfId="0" applyNumberFormat="1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4"/>
  <sheetViews>
    <sheetView tabSelected="1" topLeftCell="A10" zoomScale="120" zoomScaleNormal="120" workbookViewId="0">
      <selection activeCell="Q15" sqref="Q15"/>
    </sheetView>
  </sheetViews>
  <sheetFormatPr defaultRowHeight="12.75"/>
  <cols>
    <col min="1" max="1" width="4.28515625" customWidth="1"/>
    <col min="2" max="2" width="18.85546875" style="4" customWidth="1"/>
    <col min="3" max="3" width="7.28515625" customWidth="1"/>
    <col min="4" max="4" width="6.5703125" style="12" customWidth="1"/>
    <col min="5" max="5" width="12.5703125" style="14" customWidth="1"/>
    <col min="6" max="6" width="12.140625" customWidth="1"/>
    <col min="7" max="7" width="9.85546875" customWidth="1"/>
    <col min="8" max="8" width="10.140625" style="11" customWidth="1"/>
    <col min="9" max="9" width="8.28515625" style="11" customWidth="1"/>
    <col min="10" max="10" width="6.85546875" style="11" customWidth="1"/>
    <col min="11" max="11" width="13.28515625" style="11" customWidth="1"/>
    <col min="12" max="12" width="10" style="11" customWidth="1"/>
    <col min="13" max="13" width="17" customWidth="1"/>
    <col min="14" max="14" width="15.5703125" customWidth="1"/>
    <col min="20" max="20" width="12.7109375" customWidth="1"/>
  </cols>
  <sheetData>
    <row r="1" spans="1:20" ht="23.25" customHeight="1">
      <c r="A1" s="32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20">
      <c r="A2" s="35" t="s">
        <v>13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20" ht="74.25" customHeight="1">
      <c r="A3" s="36" t="s">
        <v>0</v>
      </c>
      <c r="B3" s="37" t="s">
        <v>14</v>
      </c>
      <c r="C3" s="38" t="s">
        <v>1</v>
      </c>
      <c r="D3" s="38" t="s">
        <v>15</v>
      </c>
      <c r="E3" s="39" t="s">
        <v>16</v>
      </c>
      <c r="F3" s="39"/>
      <c r="G3" s="39"/>
      <c r="H3" s="41" t="s">
        <v>6</v>
      </c>
      <c r="I3" s="42"/>
      <c r="J3" s="42"/>
      <c r="K3" s="39" t="s">
        <v>7</v>
      </c>
      <c r="L3" s="40"/>
      <c r="M3" s="40"/>
    </row>
    <row r="4" spans="1:20" ht="129.75" customHeight="1">
      <c r="A4" s="36"/>
      <c r="B4" s="37"/>
      <c r="C4" s="38"/>
      <c r="D4" s="38"/>
      <c r="E4" s="25" t="s">
        <v>18</v>
      </c>
      <c r="F4" s="25" t="s">
        <v>19</v>
      </c>
      <c r="G4" s="25" t="s">
        <v>20</v>
      </c>
      <c r="H4" s="26" t="s">
        <v>3</v>
      </c>
      <c r="I4" s="26" t="s">
        <v>2</v>
      </c>
      <c r="J4" s="26" t="s">
        <v>5</v>
      </c>
      <c r="K4" s="26" t="s">
        <v>4</v>
      </c>
      <c r="L4" s="26" t="s">
        <v>8</v>
      </c>
      <c r="M4" s="27" t="s">
        <v>9</v>
      </c>
      <c r="T4" s="24"/>
    </row>
    <row r="5" spans="1:20" ht="48" customHeight="1">
      <c r="A5" s="22">
        <v>1</v>
      </c>
      <c r="B5" s="29" t="s">
        <v>21</v>
      </c>
      <c r="C5" s="23" t="s">
        <v>17</v>
      </c>
      <c r="D5" s="23">
        <v>1</v>
      </c>
      <c r="E5" s="7">
        <v>975</v>
      </c>
      <c r="F5" s="7">
        <v>1100</v>
      </c>
      <c r="G5" s="7">
        <v>1000</v>
      </c>
      <c r="H5" s="17">
        <f t="shared" ref="H5:H17" si="0">AVERAGE(E5:G5)</f>
        <v>1025</v>
      </c>
      <c r="I5" s="6">
        <f t="shared" ref="I5:I17" si="1">SQRT(((SUM((POWER(G5-H5,2)),(POWER(F5-H5,2)),(POWER(E5-H5,2)),))/(3-1)))</f>
        <v>66.143782776614771</v>
      </c>
      <c r="J5" s="6">
        <f t="shared" ref="J5:J17" si="2">I5/H5*100</f>
        <v>6.4530519782063189</v>
      </c>
      <c r="K5" s="7">
        <f t="shared" ref="K5:K17" si="3">((D5/3)*(SUM(E5:G5)))</f>
        <v>1025</v>
      </c>
      <c r="L5" s="28">
        <f>ROUND(H5,2)</f>
        <v>1025</v>
      </c>
      <c r="M5" s="1">
        <f>SUM(L5*D5)</f>
        <v>1025</v>
      </c>
      <c r="T5" s="24"/>
    </row>
    <row r="6" spans="1:20" ht="48" customHeight="1">
      <c r="A6" s="22">
        <v>2</v>
      </c>
      <c r="B6" s="29" t="s">
        <v>32</v>
      </c>
      <c r="C6" s="23" t="s">
        <v>17</v>
      </c>
      <c r="D6" s="23">
        <v>1</v>
      </c>
      <c r="E6" s="7">
        <v>975</v>
      </c>
      <c r="F6" s="7">
        <v>1100</v>
      </c>
      <c r="G6" s="7">
        <v>1000</v>
      </c>
      <c r="H6" s="17">
        <f t="shared" ref="H6:H16" si="4">AVERAGE(E6:G6)</f>
        <v>1025</v>
      </c>
      <c r="I6" s="6">
        <f t="shared" ref="I6:I16" si="5">SQRT(((SUM((POWER(G6-H6,2)),(POWER(F6-H6,2)),(POWER(E6-H6,2)),))/(3-1)))</f>
        <v>66.143782776614771</v>
      </c>
      <c r="J6" s="6">
        <f t="shared" ref="J6:J16" si="6">I6/H6*100</f>
        <v>6.4530519782063189</v>
      </c>
      <c r="K6" s="7">
        <f t="shared" ref="K6:K16" si="7">((D6/3)*(SUM(E6:G6)))</f>
        <v>1025</v>
      </c>
      <c r="L6" s="28">
        <f t="shared" ref="L6:L15" si="8">ROUND(H6,2)</f>
        <v>1025</v>
      </c>
      <c r="M6" s="1">
        <f t="shared" ref="M6:M15" si="9">SUM(L6*D6)</f>
        <v>1025</v>
      </c>
      <c r="T6" s="24"/>
    </row>
    <row r="7" spans="1:20" ht="48" customHeight="1">
      <c r="A7" s="22">
        <v>3</v>
      </c>
      <c r="B7" s="29" t="s">
        <v>22</v>
      </c>
      <c r="C7" s="23" t="s">
        <v>17</v>
      </c>
      <c r="D7" s="23">
        <v>1</v>
      </c>
      <c r="E7" s="7">
        <v>975</v>
      </c>
      <c r="F7" s="7">
        <v>1100</v>
      </c>
      <c r="G7" s="7">
        <v>1000</v>
      </c>
      <c r="H7" s="17">
        <f t="shared" si="4"/>
        <v>1025</v>
      </c>
      <c r="I7" s="6">
        <f t="shared" si="5"/>
        <v>66.143782776614771</v>
      </c>
      <c r="J7" s="6">
        <f t="shared" si="6"/>
        <v>6.4530519782063189</v>
      </c>
      <c r="K7" s="7">
        <f t="shared" si="7"/>
        <v>1025</v>
      </c>
      <c r="L7" s="28">
        <f t="shared" si="8"/>
        <v>1025</v>
      </c>
      <c r="M7" s="1">
        <f t="shared" si="9"/>
        <v>1025</v>
      </c>
      <c r="T7" s="24"/>
    </row>
    <row r="8" spans="1:20" ht="48" customHeight="1">
      <c r="A8" s="22">
        <v>4</v>
      </c>
      <c r="B8" s="29" t="s">
        <v>23</v>
      </c>
      <c r="C8" s="23" t="s">
        <v>17</v>
      </c>
      <c r="D8" s="23">
        <v>1</v>
      </c>
      <c r="E8" s="7">
        <v>975</v>
      </c>
      <c r="F8" s="7">
        <v>1100</v>
      </c>
      <c r="G8" s="7">
        <v>1000</v>
      </c>
      <c r="H8" s="17">
        <f t="shared" si="4"/>
        <v>1025</v>
      </c>
      <c r="I8" s="6">
        <f t="shared" si="5"/>
        <v>66.143782776614771</v>
      </c>
      <c r="J8" s="6">
        <f t="shared" si="6"/>
        <v>6.4530519782063189</v>
      </c>
      <c r="K8" s="7">
        <f t="shared" si="7"/>
        <v>1025</v>
      </c>
      <c r="L8" s="28">
        <f t="shared" si="8"/>
        <v>1025</v>
      </c>
      <c r="M8" s="1">
        <f t="shared" si="9"/>
        <v>1025</v>
      </c>
      <c r="T8" s="24"/>
    </row>
    <row r="9" spans="1:20" ht="48" customHeight="1">
      <c r="A9" s="22">
        <v>5</v>
      </c>
      <c r="B9" s="29" t="s">
        <v>24</v>
      </c>
      <c r="C9" s="23" t="s">
        <v>17</v>
      </c>
      <c r="D9" s="23">
        <v>2</v>
      </c>
      <c r="E9" s="7">
        <v>1040</v>
      </c>
      <c r="F9" s="7">
        <v>1200</v>
      </c>
      <c r="G9" s="7">
        <v>1100</v>
      </c>
      <c r="H9" s="17">
        <f t="shared" si="4"/>
        <v>1113.3333333333333</v>
      </c>
      <c r="I9" s="6">
        <f t="shared" si="5"/>
        <v>80.829037686547608</v>
      </c>
      <c r="J9" s="6">
        <f t="shared" si="6"/>
        <v>7.2600932053785279</v>
      </c>
      <c r="K9" s="7">
        <f t="shared" si="7"/>
        <v>2226.6666666666665</v>
      </c>
      <c r="L9" s="28">
        <f t="shared" si="8"/>
        <v>1113.33</v>
      </c>
      <c r="M9" s="1">
        <f t="shared" si="9"/>
        <v>2226.66</v>
      </c>
      <c r="T9" s="24"/>
    </row>
    <row r="10" spans="1:20" ht="48" customHeight="1">
      <c r="A10" s="22">
        <v>6</v>
      </c>
      <c r="B10" s="29" t="s">
        <v>33</v>
      </c>
      <c r="C10" s="23" t="s">
        <v>17</v>
      </c>
      <c r="D10" s="23">
        <v>2</v>
      </c>
      <c r="E10" s="7">
        <v>1040</v>
      </c>
      <c r="F10" s="7">
        <v>1200</v>
      </c>
      <c r="G10" s="7">
        <v>1100</v>
      </c>
      <c r="H10" s="17">
        <f t="shared" si="4"/>
        <v>1113.3333333333333</v>
      </c>
      <c r="I10" s="6">
        <f t="shared" si="5"/>
        <v>80.829037686547608</v>
      </c>
      <c r="J10" s="6">
        <f t="shared" si="6"/>
        <v>7.2600932053785279</v>
      </c>
      <c r="K10" s="7">
        <f t="shared" si="7"/>
        <v>2226.6666666666665</v>
      </c>
      <c r="L10" s="28">
        <f t="shared" si="8"/>
        <v>1113.33</v>
      </c>
      <c r="M10" s="1">
        <f t="shared" si="9"/>
        <v>2226.66</v>
      </c>
      <c r="T10" s="24"/>
    </row>
    <row r="11" spans="1:20" ht="48" customHeight="1">
      <c r="A11" s="22">
        <v>7</v>
      </c>
      <c r="B11" s="29" t="s">
        <v>34</v>
      </c>
      <c r="C11" s="23" t="s">
        <v>17</v>
      </c>
      <c r="D11" s="23">
        <v>2</v>
      </c>
      <c r="E11" s="7">
        <v>1040</v>
      </c>
      <c r="F11" s="7">
        <v>1200</v>
      </c>
      <c r="G11" s="7">
        <v>1100</v>
      </c>
      <c r="H11" s="17">
        <f t="shared" si="4"/>
        <v>1113.3333333333333</v>
      </c>
      <c r="I11" s="6">
        <f t="shared" si="5"/>
        <v>80.829037686547608</v>
      </c>
      <c r="J11" s="6">
        <f t="shared" si="6"/>
        <v>7.2600932053785279</v>
      </c>
      <c r="K11" s="7">
        <f t="shared" si="7"/>
        <v>2226.6666666666665</v>
      </c>
      <c r="L11" s="28">
        <f t="shared" si="8"/>
        <v>1113.33</v>
      </c>
      <c r="M11" s="1">
        <f t="shared" si="9"/>
        <v>2226.66</v>
      </c>
      <c r="T11" s="24"/>
    </row>
    <row r="12" spans="1:20" ht="48" customHeight="1">
      <c r="A12" s="22">
        <v>8</v>
      </c>
      <c r="B12" s="29" t="s">
        <v>25</v>
      </c>
      <c r="C12" s="23" t="s">
        <v>17</v>
      </c>
      <c r="D12" s="23">
        <v>1</v>
      </c>
      <c r="E12" s="7">
        <v>2730</v>
      </c>
      <c r="F12" s="7">
        <v>2900</v>
      </c>
      <c r="G12" s="7">
        <v>2800</v>
      </c>
      <c r="H12" s="17">
        <f t="shared" si="4"/>
        <v>2810</v>
      </c>
      <c r="I12" s="6">
        <f t="shared" si="5"/>
        <v>85.440037453175307</v>
      </c>
      <c r="J12" s="6">
        <f t="shared" si="6"/>
        <v>3.0405707278710072</v>
      </c>
      <c r="K12" s="7">
        <f t="shared" si="7"/>
        <v>2810</v>
      </c>
      <c r="L12" s="28">
        <f t="shared" si="8"/>
        <v>2810</v>
      </c>
      <c r="M12" s="1">
        <f t="shared" si="9"/>
        <v>2810</v>
      </c>
      <c r="T12" s="24"/>
    </row>
    <row r="13" spans="1:20" ht="48" customHeight="1">
      <c r="A13" s="22">
        <v>9</v>
      </c>
      <c r="B13" s="29" t="s">
        <v>26</v>
      </c>
      <c r="C13" s="23" t="s">
        <v>17</v>
      </c>
      <c r="D13" s="23">
        <v>1</v>
      </c>
      <c r="E13" s="7">
        <v>2730</v>
      </c>
      <c r="F13" s="7">
        <v>2900</v>
      </c>
      <c r="G13" s="7">
        <v>2800</v>
      </c>
      <c r="H13" s="17">
        <f t="shared" si="4"/>
        <v>2810</v>
      </c>
      <c r="I13" s="6">
        <f t="shared" si="5"/>
        <v>85.440037453175307</v>
      </c>
      <c r="J13" s="6">
        <f t="shared" si="6"/>
        <v>3.0405707278710072</v>
      </c>
      <c r="K13" s="7">
        <f t="shared" si="7"/>
        <v>2810</v>
      </c>
      <c r="L13" s="28">
        <f t="shared" si="8"/>
        <v>2810</v>
      </c>
      <c r="M13" s="1">
        <f t="shared" si="9"/>
        <v>2810</v>
      </c>
      <c r="T13" s="24"/>
    </row>
    <row r="14" spans="1:20" ht="48" customHeight="1">
      <c r="A14" s="22">
        <v>10</v>
      </c>
      <c r="B14" s="29" t="s">
        <v>27</v>
      </c>
      <c r="C14" s="23" t="s">
        <v>17</v>
      </c>
      <c r="D14" s="23">
        <v>1</v>
      </c>
      <c r="E14" s="7">
        <v>5070</v>
      </c>
      <c r="F14" s="7">
        <v>5300</v>
      </c>
      <c r="G14" s="7">
        <v>5150</v>
      </c>
      <c r="H14" s="17">
        <f t="shared" si="4"/>
        <v>5173.333333333333</v>
      </c>
      <c r="I14" s="6">
        <f t="shared" si="5"/>
        <v>116.76186592091329</v>
      </c>
      <c r="J14" s="6">
        <f t="shared" si="6"/>
        <v>2.256994830945489</v>
      </c>
      <c r="K14" s="7">
        <f t="shared" si="7"/>
        <v>5173.333333333333</v>
      </c>
      <c r="L14" s="28">
        <f t="shared" si="8"/>
        <v>5173.33</v>
      </c>
      <c r="M14" s="1">
        <f t="shared" si="9"/>
        <v>5173.33</v>
      </c>
      <c r="T14" s="24"/>
    </row>
    <row r="15" spans="1:20" ht="48" customHeight="1">
      <c r="A15" s="22">
        <v>11</v>
      </c>
      <c r="B15" s="29" t="s">
        <v>28</v>
      </c>
      <c r="C15" s="23" t="s">
        <v>17</v>
      </c>
      <c r="D15" s="23">
        <v>1</v>
      </c>
      <c r="E15" s="7">
        <v>5070</v>
      </c>
      <c r="F15" s="7">
        <v>5300</v>
      </c>
      <c r="G15" s="7">
        <v>5150</v>
      </c>
      <c r="H15" s="17">
        <f t="shared" si="4"/>
        <v>5173.333333333333</v>
      </c>
      <c r="I15" s="6">
        <f t="shared" si="5"/>
        <v>116.76186592091329</v>
      </c>
      <c r="J15" s="6">
        <f t="shared" si="6"/>
        <v>2.256994830945489</v>
      </c>
      <c r="K15" s="7">
        <f t="shared" si="7"/>
        <v>5173.333333333333</v>
      </c>
      <c r="L15" s="28">
        <f t="shared" si="8"/>
        <v>5173.33</v>
      </c>
      <c r="M15" s="1">
        <f t="shared" si="9"/>
        <v>5173.33</v>
      </c>
      <c r="T15" s="24"/>
    </row>
    <row r="16" spans="1:20" ht="48" customHeight="1">
      <c r="A16" s="30">
        <v>12</v>
      </c>
      <c r="B16" s="29" t="s">
        <v>29</v>
      </c>
      <c r="C16" s="31" t="s">
        <v>17</v>
      </c>
      <c r="D16" s="31">
        <v>1</v>
      </c>
      <c r="E16" s="7">
        <v>5070</v>
      </c>
      <c r="F16" s="7">
        <v>5300</v>
      </c>
      <c r="G16" s="7">
        <v>5150</v>
      </c>
      <c r="H16" s="17">
        <f t="shared" si="4"/>
        <v>5173.333333333333</v>
      </c>
      <c r="I16" s="6">
        <f t="shared" si="5"/>
        <v>116.76186592091329</v>
      </c>
      <c r="J16" s="6">
        <f t="shared" si="6"/>
        <v>2.256994830945489</v>
      </c>
      <c r="K16" s="7">
        <f t="shared" si="7"/>
        <v>5173.333333333333</v>
      </c>
      <c r="L16" s="28">
        <f>ROUND(H16,2)</f>
        <v>5173.33</v>
      </c>
      <c r="M16" s="1">
        <f>SUM(L16*D16)</f>
        <v>5173.33</v>
      </c>
      <c r="T16" s="24"/>
    </row>
    <row r="17" spans="1:20" ht="48" customHeight="1">
      <c r="A17" s="22">
        <v>13</v>
      </c>
      <c r="B17" s="29" t="s">
        <v>30</v>
      </c>
      <c r="C17" s="23" t="s">
        <v>17</v>
      </c>
      <c r="D17" s="23">
        <v>1</v>
      </c>
      <c r="E17" s="7">
        <v>5070</v>
      </c>
      <c r="F17" s="7">
        <v>5300</v>
      </c>
      <c r="G17" s="7">
        <v>5150</v>
      </c>
      <c r="H17" s="17">
        <f t="shared" si="0"/>
        <v>5173.333333333333</v>
      </c>
      <c r="I17" s="6">
        <f t="shared" si="1"/>
        <v>116.76186592091329</v>
      </c>
      <c r="J17" s="6">
        <f t="shared" si="2"/>
        <v>2.256994830945489</v>
      </c>
      <c r="K17" s="7">
        <f t="shared" si="3"/>
        <v>5173.333333333333</v>
      </c>
      <c r="L17" s="28">
        <f>ROUND(H17,2)</f>
        <v>5173.33</v>
      </c>
      <c r="M17" s="1">
        <f>SUM(L17*D17)</f>
        <v>5173.33</v>
      </c>
      <c r="T17" s="24"/>
    </row>
    <row r="18" spans="1:20">
      <c r="A18" s="19"/>
      <c r="B18" s="20"/>
      <c r="C18" s="20"/>
      <c r="D18" s="19"/>
      <c r="E18" s="21">
        <f>D5*E5+D6*E6+D7*E7+D8*E8+D9*E9+D10*E10+D11*E11+D12*E12+D13*E13+D14*E14+D15*E15+D16*E16+D17*E17</f>
        <v>35880</v>
      </c>
      <c r="F18" s="21">
        <f>F5*D5+F6*D6+F7*D7+F8*D8+F9*D9+F10*D10+F11*D11+F12*D12+F13*D13+F14*D14+F15*D15+F16*D16+F17*D17</f>
        <v>38600</v>
      </c>
      <c r="G18" s="21">
        <f>G5*D5+G6*D6+G7*D7+G8*D8+G9*D9+G10*D10+G11*D11+G12*D12+G13*D13+G14*D14+G15*D15+G16*D16+G17*D17</f>
        <v>36800</v>
      </c>
      <c r="H18" s="20"/>
      <c r="I18" s="20"/>
      <c r="J18" s="19"/>
      <c r="K18" s="20"/>
      <c r="L18" s="20"/>
      <c r="M18" s="16">
        <f>SUM(M5:M17)</f>
        <v>37093.300000000003</v>
      </c>
    </row>
    <row r="19" spans="1:20" ht="12.6" customHeight="1">
      <c r="A19" s="34" t="s">
        <v>10</v>
      </c>
      <c r="B19" s="34"/>
      <c r="C19" s="34"/>
      <c r="D19" s="34"/>
      <c r="E19" s="34"/>
      <c r="F19" s="34"/>
      <c r="G19" s="34"/>
      <c r="H19" s="8">
        <v>37093.300000000003</v>
      </c>
      <c r="I19" s="9" t="s">
        <v>11</v>
      </c>
      <c r="J19" s="9"/>
      <c r="K19" s="9"/>
      <c r="L19" s="9"/>
    </row>
    <row r="20" spans="1:20">
      <c r="A20" s="3" t="s">
        <v>12</v>
      </c>
      <c r="B20" s="5"/>
      <c r="C20" s="3"/>
      <c r="D20" s="13"/>
      <c r="E20" s="15"/>
      <c r="F20" s="3"/>
      <c r="G20" s="3"/>
      <c r="H20" s="10"/>
      <c r="I20" s="10"/>
      <c r="J20" s="10"/>
      <c r="K20" s="10"/>
      <c r="L20" s="10"/>
    </row>
    <row r="22" spans="1:20" ht="54" customHeight="1">
      <c r="B22" s="44" t="s">
        <v>31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</row>
    <row r="23" spans="1:20" ht="14.25">
      <c r="B23" s="18"/>
      <c r="N23" s="2"/>
    </row>
    <row r="24" spans="1:20" ht="14.25">
      <c r="B24" s="18"/>
    </row>
  </sheetData>
  <mergeCells count="11">
    <mergeCell ref="B22:M22"/>
    <mergeCell ref="A1:M1"/>
    <mergeCell ref="A19:G19"/>
    <mergeCell ref="A2:M2"/>
    <mergeCell ref="A3:A4"/>
    <mergeCell ref="B3:B4"/>
    <mergeCell ref="C3:C4"/>
    <mergeCell ref="D3:D4"/>
    <mergeCell ref="E3:G3"/>
    <mergeCell ref="K3:M3"/>
    <mergeCell ref="H3:J3"/>
  </mergeCells>
  <phoneticPr fontId="0" type="noConversion"/>
  <pageMargins left="0.74803149606299213" right="0.35433070866141736" top="0.78740157480314965" bottom="0.39370078740157483" header="0.11811023622047245" footer="0.118110236220472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 общая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kanc3</cp:lastModifiedBy>
  <cp:lastPrinted>2026-08-03T05:49:44Z</cp:lastPrinted>
  <dcterms:created xsi:type="dcterms:W3CDTF">1996-10-08T23:32:33Z</dcterms:created>
  <dcterms:modified xsi:type="dcterms:W3CDTF">2026-08-03T06:01:18Z</dcterms:modified>
</cp:coreProperties>
</file>