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Расчет цены" sheetId="2" r:id="rId1"/>
  </sheets>
  <definedNames>
    <definedName name="_xlnm.Print_Area" localSheetId="0">'Расчет цены'!$A$1:$O$22</definedName>
  </definedNames>
  <calcPr calcId="145621"/>
</workbook>
</file>

<file path=xl/calcChain.xml><?xml version="1.0" encoding="utf-8"?>
<calcChain xmlns="http://schemas.openxmlformats.org/spreadsheetml/2006/main">
  <c r="I14" i="2" l="1"/>
  <c r="I13" i="2"/>
  <c r="I12" i="2"/>
  <c r="I11" i="2"/>
  <c r="I10" i="2"/>
  <c r="I9" i="2"/>
  <c r="I8" i="2"/>
  <c r="H12" i="2"/>
  <c r="H10" i="2"/>
  <c r="H9" i="2"/>
  <c r="H8" i="2"/>
  <c r="H13" i="2"/>
  <c r="J13" i="2" s="1"/>
  <c r="K13" i="2" s="1"/>
  <c r="J9" i="2" l="1"/>
  <c r="K9" i="2" s="1"/>
  <c r="J10" i="2"/>
  <c r="K10" i="2" s="1"/>
  <c r="J8" i="2"/>
  <c r="K8" i="2" s="1"/>
  <c r="J12" i="2"/>
  <c r="K12" i="2" s="1"/>
  <c r="H11" i="2"/>
  <c r="J11" i="2" s="1"/>
  <c r="K11" i="2" s="1"/>
  <c r="H14" i="2" l="1"/>
  <c r="J14" i="2" s="1"/>
  <c r="K14" i="2" s="1"/>
  <c r="K15" i="2" l="1"/>
  <c r="B16" i="2" s="1"/>
</calcChain>
</file>

<file path=xl/sharedStrings.xml><?xml version="1.0" encoding="utf-8"?>
<sst xmlns="http://schemas.openxmlformats.org/spreadsheetml/2006/main" count="34" uniqueCount="34">
  <si>
    <t>Количество источников ценовой информации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</si>
  <si>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</si>
  <si>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</si>
  <si>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Кол-во</t>
  </si>
  <si>
    <t>Цены поставщиков (исполнителей, подрядчиков) за единицу товара (работы, услуги), руб</t>
  </si>
  <si>
    <t>Наименование объекта закупки</t>
  </si>
  <si>
    <t>Предмет контракта</t>
  </si>
  <si>
    <t>Основные характеристики закупки</t>
  </si>
  <si>
    <t>Используемый метод определения НМЦК с обоснованием:</t>
  </si>
  <si>
    <t>Расчет НМЦК выполнен в соответствии с требованиями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методических рекомендаций по применению методов определения начальной (максимальной) цены контракта, цены контракта, заключаемого с единственным поставщиком (подрядчиком, исполнителем), утвержденных приказом Минэкономразвития РФ от 02.10.2013 № 567. Заказчиком использован метод сопоставимых рыночных цен (анализа рынка) с применением ценовой информации поставщиков.</t>
  </si>
  <si>
    <t>Итого, руб.</t>
  </si>
  <si>
    <t>Среднее квадратическое отклонение</t>
  </si>
  <si>
    <t>Источник финансирования</t>
  </si>
  <si>
    <t>Способ определения подрядчика</t>
  </si>
  <si>
    <t>Дата подготовки обоснования НМЦК</t>
  </si>
  <si>
    <t>Расчет НЦМК</t>
  </si>
  <si>
    <t>Коэффициент вариации цен V (%)</t>
  </si>
  <si>
    <t>В соответствии с Описанием объекта закупки (Техническим заданием)</t>
  </si>
  <si>
    <t xml:space="preserve"> Расчет и обоснование начальной (максимальной) цены  контракта </t>
  </si>
  <si>
    <r>
      <t>Средняя арифметическая цена за ед &lt;</t>
    </r>
    <r>
      <rPr>
        <b/>
        <i/>
        <sz val="10"/>
        <rFont val="Times New Roman"/>
        <family val="1"/>
        <charset val="204"/>
      </rPr>
      <t>ц</t>
    </r>
    <r>
      <rPr>
        <b/>
        <sz val="10"/>
        <rFont val="Times New Roman"/>
        <family val="1"/>
        <charset val="204"/>
      </rPr>
      <t>&gt;, руб</t>
    </r>
  </si>
  <si>
    <r>
      <t xml:space="preserve">Расчет НМЦК по формуле
v — количество (объем) закупаемого товара (работы, услуги);
</t>
    </r>
    <r>
      <rPr>
        <b/>
        <i/>
        <sz val="10"/>
        <rFont val="Times New Roman"/>
        <family val="1"/>
        <charset val="204"/>
      </rPr>
      <t>n —</t>
    </r>
    <r>
      <rPr>
        <b/>
        <sz val="10"/>
        <rFont val="Times New Roman"/>
        <family val="1"/>
        <charset val="204"/>
      </rPr>
      <t xml:space="preserve"> количество значений, используемых в расчете;
</t>
    </r>
    <r>
      <rPr>
        <b/>
        <i/>
        <sz val="10"/>
        <rFont val="Times New Roman"/>
        <family val="1"/>
        <charset val="204"/>
      </rPr>
      <t>i —</t>
    </r>
    <r>
      <rPr>
        <b/>
        <sz val="10"/>
        <rFont val="Times New Roman"/>
        <family val="1"/>
        <charset val="204"/>
      </rPr>
      <t xml:space="preserve"> номер источника ценовой информации;
</t>
    </r>
    <r>
      <rPr>
        <b/>
        <i/>
        <sz val="10"/>
        <rFont val="Times New Roman"/>
        <family val="1"/>
        <charset val="204"/>
      </rPr>
      <t>ц</t>
    </r>
    <r>
      <rPr>
        <b/>
        <vertAlign val="subscript"/>
        <sz val="10"/>
        <rFont val="Times New Roman"/>
        <family val="1"/>
        <charset val="204"/>
      </rPr>
      <t>i</t>
    </r>
    <r>
      <rPr>
        <b/>
        <sz val="10"/>
        <rFont val="Times New Roman"/>
        <family val="1"/>
        <charset val="204"/>
      </rPr>
      <t xml:space="preserve"> — цена единицы</t>
    </r>
  </si>
  <si>
    <t xml:space="preserve">п. 4 ст. 93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</t>
  </si>
  <si>
    <t xml:space="preserve">Организация № 1 </t>
  </si>
  <si>
    <t xml:space="preserve">Организация № 2 </t>
  </si>
  <si>
    <t xml:space="preserve">Организация № 3 </t>
  </si>
  <si>
    <t xml:space="preserve">Оказание услуг по шиномонтажу автомобильных колес автотранспортных средств </t>
  </si>
  <si>
    <t>Комплексный шиномонтаж</t>
  </si>
  <si>
    <t>Ремонт (установка жгута)</t>
  </si>
  <si>
    <t>Ремонт (установка заплаты)</t>
  </si>
  <si>
    <t>Балансировка</t>
  </si>
  <si>
    <t>Снятие/установка колеса</t>
  </si>
  <si>
    <t>Шиномонтаж</t>
  </si>
  <si>
    <t>Грузы (на 1 колесо)</t>
  </si>
  <si>
    <t>Максимальная цена контракта 14 400,00 рублей (четырнадцать тысяч четыреста рублей 00 копеек) определена Заказчиком в пределах выделенных объемов финансирования. Заказчик не может определить необходимый объем услуг. Оплата оказанных услуг осуществляется исходя из объёма фактически оказанных услуг, но в размере, не превышающем цены контракта.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</si>
</sst>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charset val="204"/>
    </font>
    <font>
      <sz val="10"/>
      <name val="Arial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b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9" fontId="1" fillId="0" borderId="0" applyFill="0" applyBorder="0" applyAlignment="0" applyProtection="0"/>
  </cellStyleXfs>
  <cellXfs count="49">
    <xf numFmtId="0" fontId="0" fillId="0" borderId="0" xfId="0"/>
    <xf numFmtId="4" fontId="5" fillId="0" borderId="0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/>
    <xf numFmtId="4" fontId="11" fillId="0" borderId="0" xfId="0" applyNumberFormat="1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10" fontId="5" fillId="0" borderId="1" xfId="2" applyNumberFormat="1" applyFont="1" applyFill="1" applyBorder="1" applyAlignment="1">
      <alignment horizontal="center" vertical="top" wrapText="1"/>
    </xf>
    <xf numFmtId="0" fontId="12" fillId="0" borderId="0" xfId="0" applyFont="1"/>
    <xf numFmtId="0" fontId="6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14" fontId="5" fillId="0" borderId="5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left" vertical="top" wrapText="1"/>
    </xf>
    <xf numFmtId="4" fontId="5" fillId="0" borderId="3" xfId="0" applyNumberFormat="1" applyFont="1" applyFill="1" applyBorder="1" applyAlignment="1">
      <alignment horizontal="left" vertical="top" wrapText="1"/>
    </xf>
    <xf numFmtId="4" fontId="5" fillId="0" borderId="4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5</xdr:row>
      <xdr:rowOff>2219325</xdr:rowOff>
    </xdr:from>
    <xdr:to>
      <xdr:col>9</xdr:col>
      <xdr:colOff>981075</xdr:colOff>
      <xdr:row>5</xdr:row>
      <xdr:rowOff>2571750</xdr:rowOff>
    </xdr:to>
    <xdr:pic>
      <xdr:nvPicPr>
        <xdr:cNvPr id="2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4505325"/>
          <a:ext cx="8001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2228850</xdr:rowOff>
    </xdr:from>
    <xdr:to>
      <xdr:col>8</xdr:col>
      <xdr:colOff>1066800</xdr:colOff>
      <xdr:row>5</xdr:row>
      <xdr:rowOff>2581275</xdr:rowOff>
    </xdr:to>
    <xdr:pic>
      <xdr:nvPicPr>
        <xdr:cNvPr id="2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514850"/>
          <a:ext cx="1047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57150</xdr:colOff>
      <xdr:row>5</xdr:row>
      <xdr:rowOff>2800350</xdr:rowOff>
    </xdr:from>
    <xdr:to>
      <xdr:col>10</xdr:col>
      <xdr:colOff>1333500</xdr:colOff>
      <xdr:row>5</xdr:row>
      <xdr:rowOff>3152775</xdr:rowOff>
    </xdr:to>
    <xdr:pic>
      <xdr:nvPicPr>
        <xdr:cNvPr id="2922" name="Рисунок 6" descr="Картинки по запросу &quot;НМЦК формула&quot;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5086350"/>
          <a:ext cx="12763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view="pageBreakPreview" topLeftCell="A4" zoomScale="70" zoomScaleNormal="110" zoomScaleSheetLayoutView="70" workbookViewId="0">
      <selection activeCell="R6" sqref="R6"/>
    </sheetView>
  </sheetViews>
  <sheetFormatPr defaultRowHeight="12.75" x14ac:dyDescent="0.2"/>
  <cols>
    <col min="1" max="1" width="18.140625" style="8" customWidth="1"/>
    <col min="2" max="2" width="4.7109375" style="8" bestFit="1" customWidth="1"/>
    <col min="3" max="3" width="29.28515625" style="8" customWidth="1"/>
    <col min="4" max="4" width="11.140625" style="8" bestFit="1" customWidth="1"/>
    <col min="5" max="5" width="10.85546875" style="8" bestFit="1" customWidth="1"/>
    <col min="6" max="6" width="10" style="8" bestFit="1" customWidth="1"/>
    <col min="7" max="7" width="8.7109375" style="8" bestFit="1" customWidth="1"/>
    <col min="8" max="10" width="17.7109375" style="8" customWidth="1"/>
    <col min="11" max="11" width="20.5703125" style="8" bestFit="1" customWidth="1"/>
    <col min="12" max="13" width="9.140625" style="8"/>
    <col min="14" max="14" width="15.28515625" style="8" customWidth="1"/>
    <col min="15" max="15" width="9.140625" style="8"/>
    <col min="16" max="16" width="15.28515625" style="8" customWidth="1"/>
    <col min="17" max="16384" width="9.140625" style="8"/>
  </cols>
  <sheetData>
    <row r="1" spans="1:17" ht="14.1" customHeight="1" x14ac:dyDescent="0.2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7" ht="14.1" customHeight="1" x14ac:dyDescent="0.2">
      <c r="A2" s="9" t="s">
        <v>6</v>
      </c>
      <c r="B2" s="37" t="s">
        <v>25</v>
      </c>
      <c r="C2" s="38"/>
      <c r="D2" s="38"/>
      <c r="E2" s="38"/>
      <c r="F2" s="38"/>
      <c r="G2" s="38"/>
      <c r="H2" s="38"/>
      <c r="I2" s="38"/>
      <c r="J2" s="38"/>
      <c r="K2" s="39"/>
    </row>
    <row r="3" spans="1:17" ht="42" customHeight="1" x14ac:dyDescent="0.2">
      <c r="A3" s="9" t="s">
        <v>7</v>
      </c>
      <c r="B3" s="33" t="s">
        <v>17</v>
      </c>
      <c r="C3" s="22"/>
      <c r="D3" s="22"/>
      <c r="E3" s="22"/>
      <c r="F3" s="22"/>
      <c r="G3" s="22"/>
      <c r="H3" s="22"/>
      <c r="I3" s="22"/>
      <c r="J3" s="22"/>
      <c r="K3" s="23"/>
    </row>
    <row r="4" spans="1:17" ht="55.5" customHeight="1" x14ac:dyDescent="0.2">
      <c r="A4" s="9" t="s">
        <v>8</v>
      </c>
      <c r="B4" s="48" t="s">
        <v>9</v>
      </c>
      <c r="C4" s="48"/>
      <c r="D4" s="48"/>
      <c r="E4" s="48"/>
      <c r="F4" s="48"/>
      <c r="G4" s="48"/>
      <c r="H4" s="48"/>
      <c r="I4" s="48"/>
      <c r="J4" s="48"/>
      <c r="K4" s="48"/>
    </row>
    <row r="5" spans="1:17" ht="56.1" customHeight="1" x14ac:dyDescent="0.2">
      <c r="A5" s="34" t="s">
        <v>15</v>
      </c>
      <c r="B5" s="40" t="s">
        <v>3</v>
      </c>
      <c r="C5" s="40" t="s">
        <v>5</v>
      </c>
      <c r="D5" s="40" t="s">
        <v>0</v>
      </c>
      <c r="E5" s="42" t="s">
        <v>4</v>
      </c>
      <c r="F5" s="43"/>
      <c r="G5" s="44"/>
      <c r="H5" s="45" t="s">
        <v>1</v>
      </c>
      <c r="I5" s="46"/>
      <c r="J5" s="47"/>
      <c r="K5" s="10" t="s">
        <v>2</v>
      </c>
    </row>
    <row r="6" spans="1:17" ht="258" customHeight="1" x14ac:dyDescent="0.2">
      <c r="A6" s="35"/>
      <c r="B6" s="41"/>
      <c r="C6" s="41"/>
      <c r="D6" s="41"/>
      <c r="E6" s="11" t="s">
        <v>22</v>
      </c>
      <c r="F6" s="11" t="s">
        <v>23</v>
      </c>
      <c r="G6" s="11" t="s">
        <v>24</v>
      </c>
      <c r="H6" s="2" t="s">
        <v>19</v>
      </c>
      <c r="I6" s="2" t="s">
        <v>11</v>
      </c>
      <c r="J6" s="2" t="s">
        <v>16</v>
      </c>
      <c r="K6" s="2" t="s">
        <v>20</v>
      </c>
    </row>
    <row r="7" spans="1:17" ht="14.1" customHeight="1" x14ac:dyDescent="0.2">
      <c r="A7" s="35"/>
      <c r="B7" s="2">
        <v>1</v>
      </c>
      <c r="C7" s="3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  <c r="N7" s="4"/>
      <c r="O7" s="4"/>
      <c r="P7" s="4"/>
      <c r="Q7" s="4"/>
    </row>
    <row r="8" spans="1:17" x14ac:dyDescent="0.2">
      <c r="A8" s="35"/>
      <c r="B8" s="5">
        <v>1</v>
      </c>
      <c r="C8" s="12" t="s">
        <v>26</v>
      </c>
      <c r="D8" s="13">
        <v>3</v>
      </c>
      <c r="E8" s="14">
        <v>1550</v>
      </c>
      <c r="F8" s="14">
        <v>1500</v>
      </c>
      <c r="G8" s="14">
        <v>1310</v>
      </c>
      <c r="H8" s="14">
        <f t="shared" ref="H8:H10" si="0">ROUNDUP(AVERAGE(E8:G8),2)</f>
        <v>1453.34</v>
      </c>
      <c r="I8" s="15">
        <f t="shared" ref="I8:I14" si="1">ROUNDUP(_xlfn.STDEV.S(E8:G8),2)</f>
        <v>126.63000000000001</v>
      </c>
      <c r="J8" s="16">
        <f t="shared" ref="J8:J14" si="2">IF(I8/H8&gt;0.33,"ОШИБКА",ROUNDUP(I8/H8,4))</f>
        <v>8.72E-2</v>
      </c>
      <c r="K8" s="14">
        <f t="shared" ref="K8:K14" si="3">IF(J8&lt;&gt;"ОШИБКА",B8/D8*SUM(E8:G8),"НЕЛЬЗЯ СЧИТАТЬ")</f>
        <v>1453.3333333333333</v>
      </c>
      <c r="N8" s="1"/>
      <c r="O8" s="4"/>
      <c r="P8" s="1"/>
      <c r="Q8" s="4"/>
    </row>
    <row r="9" spans="1:17" x14ac:dyDescent="0.2">
      <c r="A9" s="35"/>
      <c r="B9" s="5">
        <v>1</v>
      </c>
      <c r="C9" s="12" t="s">
        <v>30</v>
      </c>
      <c r="D9" s="13">
        <v>3</v>
      </c>
      <c r="E9" s="14">
        <v>350</v>
      </c>
      <c r="F9" s="14">
        <v>330</v>
      </c>
      <c r="G9" s="14">
        <v>310</v>
      </c>
      <c r="H9" s="14">
        <f t="shared" si="0"/>
        <v>330</v>
      </c>
      <c r="I9" s="15">
        <f t="shared" si="1"/>
        <v>20</v>
      </c>
      <c r="J9" s="16">
        <f t="shared" si="2"/>
        <v>6.0700000000000004E-2</v>
      </c>
      <c r="K9" s="14">
        <f t="shared" si="3"/>
        <v>330</v>
      </c>
      <c r="N9" s="1"/>
      <c r="O9" s="4"/>
      <c r="P9" s="1"/>
      <c r="Q9" s="4"/>
    </row>
    <row r="10" spans="1:17" x14ac:dyDescent="0.2">
      <c r="A10" s="35"/>
      <c r="B10" s="5">
        <v>1</v>
      </c>
      <c r="C10" s="12" t="s">
        <v>31</v>
      </c>
      <c r="D10" s="13">
        <v>3</v>
      </c>
      <c r="E10" s="14">
        <v>430</v>
      </c>
      <c r="F10" s="14">
        <v>420</v>
      </c>
      <c r="G10" s="14">
        <v>400</v>
      </c>
      <c r="H10" s="14">
        <f t="shared" si="0"/>
        <v>416.67</v>
      </c>
      <c r="I10" s="15">
        <f t="shared" si="1"/>
        <v>15.28</v>
      </c>
      <c r="J10" s="16">
        <f t="shared" si="2"/>
        <v>3.6700000000000003E-2</v>
      </c>
      <c r="K10" s="14">
        <f t="shared" si="3"/>
        <v>416.66666666666663</v>
      </c>
      <c r="N10" s="1"/>
      <c r="O10" s="4"/>
      <c r="P10" s="1"/>
      <c r="Q10" s="4"/>
    </row>
    <row r="11" spans="1:17" x14ac:dyDescent="0.2">
      <c r="A11" s="35"/>
      <c r="B11" s="5">
        <v>1</v>
      </c>
      <c r="C11" s="12" t="s">
        <v>29</v>
      </c>
      <c r="D11" s="13">
        <v>3</v>
      </c>
      <c r="E11" s="14">
        <v>650</v>
      </c>
      <c r="F11" s="14">
        <v>630</v>
      </c>
      <c r="G11" s="14">
        <v>600</v>
      </c>
      <c r="H11" s="14">
        <f>ROUNDUP(AVERAGE(E11:G11),2)</f>
        <v>626.66999999999996</v>
      </c>
      <c r="I11" s="15">
        <f t="shared" si="1"/>
        <v>25.17</v>
      </c>
      <c r="J11" s="16">
        <f t="shared" si="2"/>
        <v>4.02E-2</v>
      </c>
      <c r="K11" s="14">
        <f t="shared" si="3"/>
        <v>626.66666666666663</v>
      </c>
      <c r="N11" s="1"/>
      <c r="O11" s="4"/>
      <c r="P11" s="1"/>
      <c r="Q11" s="4"/>
    </row>
    <row r="12" spans="1:17" x14ac:dyDescent="0.2">
      <c r="A12" s="35"/>
      <c r="B12" s="5">
        <v>1</v>
      </c>
      <c r="C12" s="12" t="s">
        <v>32</v>
      </c>
      <c r="D12" s="13">
        <v>3</v>
      </c>
      <c r="E12" s="14">
        <v>75</v>
      </c>
      <c r="F12" s="14">
        <v>70</v>
      </c>
      <c r="G12" s="14">
        <v>60</v>
      </c>
      <c r="H12" s="14">
        <f t="shared" ref="H12" si="4">ROUNDUP(AVERAGE(E12:G12),2)</f>
        <v>68.34</v>
      </c>
      <c r="I12" s="15">
        <f t="shared" si="1"/>
        <v>7.64</v>
      </c>
      <c r="J12" s="16">
        <f t="shared" si="2"/>
        <v>0.1118</v>
      </c>
      <c r="K12" s="14">
        <f t="shared" si="3"/>
        <v>68.333333333333329</v>
      </c>
      <c r="N12" s="1"/>
      <c r="O12" s="4"/>
      <c r="P12" s="1"/>
      <c r="Q12" s="4"/>
    </row>
    <row r="13" spans="1:17" x14ac:dyDescent="0.2">
      <c r="A13" s="35"/>
      <c r="B13" s="5">
        <v>1</v>
      </c>
      <c r="C13" s="12" t="s">
        <v>27</v>
      </c>
      <c r="D13" s="13">
        <v>3</v>
      </c>
      <c r="E13" s="14">
        <v>400</v>
      </c>
      <c r="F13" s="14">
        <v>380</v>
      </c>
      <c r="G13" s="14">
        <v>360</v>
      </c>
      <c r="H13" s="14">
        <f t="shared" ref="H13" si="5">ROUNDUP(AVERAGE(E13:G13),2)</f>
        <v>380</v>
      </c>
      <c r="I13" s="15">
        <f t="shared" si="1"/>
        <v>20</v>
      </c>
      <c r="J13" s="16">
        <f t="shared" si="2"/>
        <v>5.2700000000000004E-2</v>
      </c>
      <c r="K13" s="14">
        <f t="shared" si="3"/>
        <v>380</v>
      </c>
      <c r="N13" s="1"/>
      <c r="O13" s="4"/>
      <c r="P13" s="1"/>
      <c r="Q13" s="4"/>
    </row>
    <row r="14" spans="1:17" x14ac:dyDescent="0.2">
      <c r="A14" s="35"/>
      <c r="B14" s="5">
        <v>1</v>
      </c>
      <c r="C14" s="12" t="s">
        <v>28</v>
      </c>
      <c r="D14" s="13">
        <v>3</v>
      </c>
      <c r="E14" s="14">
        <v>400</v>
      </c>
      <c r="F14" s="14">
        <v>380</v>
      </c>
      <c r="G14" s="14">
        <v>350</v>
      </c>
      <c r="H14" s="14">
        <f t="shared" ref="H14" si="6">ROUNDUP(AVERAGE(E14:G14),2)</f>
        <v>376.67</v>
      </c>
      <c r="I14" s="15">
        <f t="shared" si="1"/>
        <v>25.17</v>
      </c>
      <c r="J14" s="16">
        <f t="shared" si="2"/>
        <v>6.6900000000000001E-2</v>
      </c>
      <c r="K14" s="14">
        <f t="shared" si="3"/>
        <v>376.66666666666663</v>
      </c>
      <c r="N14" s="1"/>
      <c r="O14" s="4"/>
      <c r="P14" s="1"/>
      <c r="Q14" s="4"/>
    </row>
    <row r="15" spans="1:17" ht="15.75" customHeight="1" x14ac:dyDescent="0.2">
      <c r="A15" s="36"/>
      <c r="B15" s="25" t="s">
        <v>10</v>
      </c>
      <c r="C15" s="26"/>
      <c r="D15" s="27"/>
      <c r="E15" s="28"/>
      <c r="F15" s="28"/>
      <c r="G15" s="28"/>
      <c r="H15" s="28"/>
      <c r="I15" s="28"/>
      <c r="J15" s="29"/>
      <c r="K15" s="14">
        <f>SUM(K8:K14)</f>
        <v>3651.6666666666665</v>
      </c>
      <c r="N15" s="6"/>
      <c r="O15" s="4"/>
      <c r="P15" s="6"/>
      <c r="Q15" s="4"/>
    </row>
    <row r="16" spans="1:17" ht="27.95" customHeight="1" x14ac:dyDescent="0.35">
      <c r="A16" s="9" t="s">
        <v>12</v>
      </c>
      <c r="B16" s="30" t="str">
        <f>"На основании предоставленной ценовой информации, НМЦК не может превышать сумму в размере "&amp;TEXT(K15,"## ###,00")&amp;" руб. Цена контракта включает в себя все расходы, связанные с оказанием услуг, в соответствии с условиями Контракта."</f>
        <v>На основании предоставленной ценовой информации, НМЦК не может превышать сумму в размере 3 651,67 руб. Цена контракта включает в себя все расходы, связанные с оказанием услуг, в соответствии с условиями Контракта.</v>
      </c>
      <c r="C16" s="31"/>
      <c r="D16" s="31"/>
      <c r="E16" s="31"/>
      <c r="F16" s="31"/>
      <c r="G16" s="31"/>
      <c r="H16" s="31"/>
      <c r="I16" s="31"/>
      <c r="J16" s="31"/>
      <c r="K16" s="32"/>
      <c r="N16" s="7"/>
      <c r="O16" s="4"/>
      <c r="P16" s="7"/>
      <c r="Q16" s="4"/>
    </row>
    <row r="17" spans="1:17" ht="25.5" x14ac:dyDescent="0.2">
      <c r="A17" s="9" t="s">
        <v>13</v>
      </c>
      <c r="B17" s="33" t="s">
        <v>21</v>
      </c>
      <c r="C17" s="22"/>
      <c r="D17" s="22"/>
      <c r="E17" s="22"/>
      <c r="F17" s="22"/>
      <c r="G17" s="22"/>
      <c r="H17" s="22"/>
      <c r="I17" s="22"/>
      <c r="J17" s="22"/>
      <c r="K17" s="23"/>
      <c r="N17" s="4"/>
      <c r="O17" s="4"/>
      <c r="P17" s="4"/>
      <c r="Q17" s="4"/>
    </row>
    <row r="18" spans="1:17" ht="25.5" x14ac:dyDescent="0.2">
      <c r="A18" s="9" t="s">
        <v>14</v>
      </c>
      <c r="B18" s="21">
        <v>46094</v>
      </c>
      <c r="C18" s="22"/>
      <c r="D18" s="22"/>
      <c r="E18" s="22"/>
      <c r="F18" s="22"/>
      <c r="G18" s="22"/>
      <c r="H18" s="22"/>
      <c r="I18" s="22"/>
      <c r="J18" s="22"/>
      <c r="K18" s="23"/>
      <c r="N18" s="4"/>
      <c r="O18" s="4"/>
      <c r="P18" s="4"/>
      <c r="Q18" s="4"/>
    </row>
    <row r="19" spans="1:17" x14ac:dyDescent="0.2">
      <c r="A19" s="18" t="s">
        <v>33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N19" s="4"/>
      <c r="O19" s="4"/>
      <c r="P19" s="4"/>
      <c r="Q19" s="4"/>
    </row>
    <row r="20" spans="1:17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7" x14ac:dyDescent="0.2">
      <c r="A21" s="17"/>
    </row>
    <row r="22" spans="1:17" x14ac:dyDescent="0.2">
      <c r="A22" s="17"/>
    </row>
  </sheetData>
  <sheetProtection selectLockedCells="1" selectUnlockedCells="1"/>
  <mergeCells count="16">
    <mergeCell ref="A19:K20"/>
    <mergeCell ref="B18:K18"/>
    <mergeCell ref="A1:K1"/>
    <mergeCell ref="B15:C15"/>
    <mergeCell ref="D15:J15"/>
    <mergeCell ref="B16:K16"/>
    <mergeCell ref="B17:K17"/>
    <mergeCell ref="A5:A15"/>
    <mergeCell ref="B2:K2"/>
    <mergeCell ref="B3:K3"/>
    <mergeCell ref="B5:B6"/>
    <mergeCell ref="C5:C6"/>
    <mergeCell ref="D5:D6"/>
    <mergeCell ref="E5:G5"/>
    <mergeCell ref="H5:J5"/>
    <mergeCell ref="B4:K4"/>
  </mergeCells>
  <phoneticPr fontId="2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68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Кузнецова</cp:lastModifiedBy>
  <cp:lastPrinted>2023-01-17T10:30:17Z</cp:lastPrinted>
  <dcterms:created xsi:type="dcterms:W3CDTF">2014-02-03T17:42:58Z</dcterms:created>
  <dcterms:modified xsi:type="dcterms:W3CDTF">2026-03-23T07:23:30Z</dcterms:modified>
</cp:coreProperties>
</file>