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6380" windowHeight="8190" tabRatio="500"/>
  </bookViews>
  <sheets>
    <sheet name="Обоснование цены" sheetId="1" r:id="rId1"/>
  </sheets>
  <definedNames>
    <definedName name="Print_Area_0" localSheetId="0">'Обоснование цены'!$A$1:$R$19</definedName>
    <definedName name="_xlnm.Print_Area" localSheetId="0">'Обоснование цены'!$A$1:$L$14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1" i="1" l="1"/>
  <c r="K8" i="1"/>
  <c r="K9" i="1"/>
  <c r="K10" i="1"/>
  <c r="J8" i="1"/>
  <c r="H8" i="1" s="1"/>
  <c r="J9" i="1"/>
  <c r="J10" i="1"/>
  <c r="H9" i="1"/>
  <c r="H10" i="1"/>
  <c r="G10" i="1"/>
  <c r="G8" i="1"/>
  <c r="G9" i="1"/>
  <c r="J7" i="1" l="1"/>
  <c r="K7" i="1" s="1"/>
  <c r="G7" i="1" l="1"/>
  <c r="H7" i="1" l="1"/>
  <c r="G13" i="1" l="1"/>
</calcChain>
</file>

<file path=xl/sharedStrings.xml><?xml version="1.0" encoding="utf-8"?>
<sst xmlns="http://schemas.openxmlformats.org/spreadsheetml/2006/main" count="26" uniqueCount="23">
  <si>
    <t>Расчет средней цены за единицу товара  и начальной (максимальной) цены контракта</t>
  </si>
  <si>
    <t>Наименование товара</t>
  </si>
  <si>
    <t>Ед. изм.</t>
  </si>
  <si>
    <t>Станд. Отклонение</t>
  </si>
  <si>
    <t>Коэфф. Вариации</t>
  </si>
  <si>
    <t>№ п/п</t>
  </si>
  <si>
    <t>Начальная максимальная цена контракта, в рублях</t>
  </si>
  <si>
    <t>Средняя цена за ед.изм, в рублях</t>
  </si>
  <si>
    <t>Утверждаю:   
 Главный врач
ФГБОУ ВО ИГМУ Минздрава России
______________Г.М. Гайдаров</t>
  </si>
  <si>
    <t>Кол-во, объем</t>
  </si>
  <si>
    <t xml:space="preserve">Источник ценовой информации №1
</t>
  </si>
  <si>
    <t xml:space="preserve">Источник ценовой информации №2
</t>
  </si>
  <si>
    <t xml:space="preserve">Источник ценовой информации №3
</t>
  </si>
  <si>
    <t xml:space="preserve">НМЦК:  </t>
  </si>
  <si>
    <t xml:space="preserve">Согласно представленным расчетам начальная (максимальная) цена контракта составляет </t>
  </si>
  <si>
    <t>руб</t>
  </si>
  <si>
    <t>шт</t>
  </si>
  <si>
    <t>Картридж компактный микрофильтрационный (5 мкм) MFC 13"m</t>
  </si>
  <si>
    <t>Картридж компактный с гранулированным активированным углем ACC 13"m</t>
  </si>
  <si>
    <t>Картридж компактный c мембранным элементом ROC 13”m 50 gpd</t>
  </si>
  <si>
    <t>Картридж с ионитом смешанного действия MBC 15"</t>
  </si>
  <si>
    <r>
      <t>Обоснование начальной (максимальной) цены контракта</t>
    </r>
    <r>
      <rPr>
        <b/>
        <sz val="12"/>
        <rFont val="Times New Roman"/>
        <family val="1"/>
        <charset val="128"/>
      </rPr>
      <t xml:space="preserve">
на поставку картриджей на аппарат Аквалаб для очистки воды для нужд отделений Клиник ФГБОУ ВО ИГМУ МЗ РФ в 2026 году</t>
    </r>
  </si>
  <si>
    <t xml:space="preserve">     Для установления начальной (максимальной) цены контракта заказчиком был сделан запрос цены 3 торговым организациям. Получено 3 коммерческих предложения от торговых организаций, на основании которых произведен расчет начальной максимальной цены контракта методом сопоставимых рыночных цен по формуле
Начальная (максимальная) цена контракта сформирована Заказчиком на основании п. 1 ст.22 Федерального закона №44 от 05.04.2013 года методом сопоставимых рыночных цен.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</si>
</sst>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00"/>
  </numFmts>
  <fonts count="8"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128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2" borderId="0" applyBorder="0" applyProtection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left"/>
    </xf>
    <xf numFmtId="4" fontId="5" fillId="0" borderId="0" xfId="0" applyNumberFormat="1" applyFont="1" applyBorder="1" applyAlignment="1"/>
    <xf numFmtId="0" fontId="3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" fontId="5" fillId="0" borderId="0" xfId="0" applyNumberFormat="1" applyFont="1" applyBorder="1" applyAlignment="1">
      <alignment horizontal="left"/>
    </xf>
    <xf numFmtId="4" fontId="3" fillId="0" borderId="0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3" fontId="2" fillId="0" borderId="0" xfId="2" applyFont="1" applyAlignment="1">
      <alignment vertical="center" wrapText="1"/>
    </xf>
    <xf numFmtId="4" fontId="2" fillId="0" borderId="1" xfId="0" applyNumberFormat="1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3" fontId="2" fillId="3" borderId="1" xfId="2" applyFont="1" applyFill="1" applyBorder="1" applyAlignment="1">
      <alignment horizontal="right" vertical="center" wrapText="1"/>
    </xf>
    <xf numFmtId="2" fontId="2" fillId="0" borderId="0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left"/>
    </xf>
    <xf numFmtId="4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</cellXfs>
  <cellStyles count="3">
    <cellStyle name="Обычный" xfId="0" builtinId="0"/>
    <cellStyle name="Пояснение" xfId="1" builtinId="53" customBuiltin="1"/>
    <cellStyle name="Финансовый" xfId="2" builtinId="3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1936582</xdr:colOff>
      <xdr:row>3</xdr:row>
      <xdr:rowOff>411078</xdr:rowOff>
    </xdr:from>
    <xdr:to>
      <xdr:col>3</xdr:col>
      <xdr:colOff>750142</xdr:colOff>
      <xdr:row>3</xdr:row>
      <xdr:rowOff>729415</xdr:rowOff>
    </xdr:to>
    <xdr:pic>
      <xdr:nvPicPr>
        <xdr:cNvPr id="2" name="Рисунок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50907" y="2344653"/>
          <a:ext cx="1671060" cy="31833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MM25"/>
  <sheetViews>
    <sheetView tabSelected="1" zoomScaleNormal="100" zoomScaleSheetLayoutView="100" zoomScalePageLayoutView="95" workbookViewId="0">
      <selection activeCell="K11" sqref="K11"/>
    </sheetView>
  </sheetViews>
  <sheetFormatPr defaultRowHeight="15"/>
  <cols>
    <col min="1" max="1" width="4.7109375" style="1" customWidth="1"/>
    <col min="2" max="2" width="32.85546875" style="1" customWidth="1"/>
    <col min="3" max="3" width="10" style="1" customWidth="1"/>
    <col min="4" max="4" width="13.85546875" style="1" customWidth="1"/>
    <col min="5" max="5" width="14.28515625" style="1" customWidth="1"/>
    <col min="6" max="6" width="14.5703125" style="1" customWidth="1"/>
    <col min="7" max="7" width="12.7109375" style="1" customWidth="1"/>
    <col min="8" max="8" width="12.42578125" style="1" customWidth="1"/>
    <col min="9" max="9" width="19.7109375" style="1" customWidth="1"/>
    <col min="10" max="10" width="14.140625" style="1" customWidth="1"/>
    <col min="11" max="11" width="18" style="1" customWidth="1"/>
    <col min="12" max="12" width="2.5703125" style="1" customWidth="1"/>
    <col min="13" max="13" width="12" style="1" customWidth="1"/>
    <col min="14" max="14" width="15.42578125" style="1" customWidth="1"/>
    <col min="15" max="15" width="9.140625" style="1" customWidth="1"/>
    <col min="16" max="16" width="9.5703125" style="1" customWidth="1"/>
    <col min="17" max="17" width="10.42578125" style="1" customWidth="1"/>
    <col min="18" max="1027" width="9.140625" style="1" customWidth="1"/>
  </cols>
  <sheetData>
    <row r="1" spans="1:17 1026:1027" ht="89.25" customHeight="1">
      <c r="G1" s="40" t="s">
        <v>8</v>
      </c>
      <c r="H1" s="40"/>
      <c r="I1" s="40"/>
      <c r="J1" s="40"/>
      <c r="K1" s="40"/>
      <c r="L1" s="4"/>
      <c r="M1" s="4"/>
    </row>
    <row r="2" spans="1:17 1026:1027" ht="49.5" customHeight="1">
      <c r="B2" s="38" t="s">
        <v>21</v>
      </c>
      <c r="C2" s="38"/>
      <c r="D2" s="38"/>
      <c r="E2" s="38"/>
      <c r="F2" s="38"/>
      <c r="G2" s="38"/>
      <c r="H2" s="38"/>
      <c r="I2" s="38"/>
      <c r="J2" s="38"/>
      <c r="K2" s="38"/>
      <c r="L2" s="13"/>
      <c r="M2" s="13"/>
    </row>
    <row r="3" spans="1:17 1026:1027" ht="13.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7 1026:1027" ht="82.5" customHeight="1">
      <c r="B4" s="39" t="s">
        <v>22</v>
      </c>
      <c r="C4" s="39"/>
      <c r="D4" s="39"/>
      <c r="E4" s="39"/>
      <c r="F4" s="39"/>
      <c r="G4" s="39"/>
      <c r="H4" s="39"/>
      <c r="I4" s="39"/>
      <c r="J4" s="39"/>
      <c r="K4" s="39"/>
      <c r="L4" s="12"/>
      <c r="M4" s="12"/>
    </row>
    <row r="5" spans="1:17 1026:1027" ht="18.75" customHeight="1">
      <c r="B5" s="38" t="s">
        <v>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7 1026:1027" ht="94.5" customHeight="1">
      <c r="A6" s="8" t="s">
        <v>5</v>
      </c>
      <c r="B6" s="23" t="s">
        <v>1</v>
      </c>
      <c r="C6" s="8" t="s">
        <v>2</v>
      </c>
      <c r="D6" s="31" t="s">
        <v>10</v>
      </c>
      <c r="E6" s="31" t="s">
        <v>11</v>
      </c>
      <c r="F6" s="31" t="s">
        <v>12</v>
      </c>
      <c r="G6" s="8" t="s">
        <v>3</v>
      </c>
      <c r="H6" s="8" t="s">
        <v>4</v>
      </c>
      <c r="I6" s="8" t="s">
        <v>9</v>
      </c>
      <c r="J6" s="8" t="s">
        <v>7</v>
      </c>
      <c r="K6" s="23" t="s">
        <v>6</v>
      </c>
      <c r="AML6"/>
      <c r="AMM6"/>
    </row>
    <row r="7" spans="1:17 1026:1027" ht="42" customHeight="1">
      <c r="A7" s="2">
        <v>1</v>
      </c>
      <c r="B7" s="25" t="s">
        <v>17</v>
      </c>
      <c r="C7" s="28" t="s">
        <v>16</v>
      </c>
      <c r="D7" s="32">
        <v>2950</v>
      </c>
      <c r="E7" s="28">
        <v>3100</v>
      </c>
      <c r="F7" s="28">
        <v>2998</v>
      </c>
      <c r="G7" s="2">
        <f>STDEVA(C7:F7)</f>
        <v>1509.2965248750822</v>
      </c>
      <c r="H7" s="26">
        <f>G7/J7*100</f>
        <v>50.04298822530113</v>
      </c>
      <c r="I7" s="2">
        <v>1</v>
      </c>
      <c r="J7" s="26">
        <f>ROUNDUP(AVERAGE(C7:F7),2)</f>
        <v>3016</v>
      </c>
      <c r="K7" s="27">
        <f>J7*I7</f>
        <v>3016</v>
      </c>
      <c r="AML7"/>
      <c r="AMM7"/>
    </row>
    <row r="8" spans="1:17 1026:1027" ht="42" customHeight="1">
      <c r="A8" s="2">
        <v>2</v>
      </c>
      <c r="B8" s="25" t="s">
        <v>18</v>
      </c>
      <c r="C8" s="28" t="s">
        <v>16</v>
      </c>
      <c r="D8" s="32">
        <v>4580</v>
      </c>
      <c r="E8" s="28">
        <v>4690</v>
      </c>
      <c r="F8" s="28">
        <v>4640</v>
      </c>
      <c r="G8" s="2">
        <f t="shared" ref="G8:G10" si="0">STDEVA(C8:F8)</f>
        <v>2318.7694293884992</v>
      </c>
      <c r="H8" s="26">
        <f t="shared" ref="H8:H10" si="1">G8/J8*100</f>
        <v>50.009369426517289</v>
      </c>
      <c r="I8" s="2">
        <v>1</v>
      </c>
      <c r="J8" s="26">
        <f t="shared" ref="J8:J10" si="2">ROUNDUP(AVERAGE(C8:F8),2)</f>
        <v>4636.67</v>
      </c>
      <c r="K8" s="27">
        <f t="shared" ref="K8:K10" si="3">J8*I8</f>
        <v>4636.67</v>
      </c>
      <c r="AML8"/>
      <c r="AMM8"/>
    </row>
    <row r="9" spans="1:17 1026:1027" ht="42" customHeight="1">
      <c r="A9" s="2">
        <v>3</v>
      </c>
      <c r="B9" s="25" t="s">
        <v>19</v>
      </c>
      <c r="C9" s="28" t="s">
        <v>16</v>
      </c>
      <c r="D9" s="32">
        <v>11200</v>
      </c>
      <c r="E9" s="28">
        <v>11680</v>
      </c>
      <c r="F9" s="28">
        <v>11714</v>
      </c>
      <c r="G9" s="2">
        <f t="shared" si="0"/>
        <v>5770.441548674301</v>
      </c>
      <c r="H9" s="26">
        <f t="shared" si="1"/>
        <v>50.04137896093863</v>
      </c>
      <c r="I9" s="2">
        <v>2</v>
      </c>
      <c r="J9" s="26">
        <f t="shared" si="2"/>
        <v>11531.34</v>
      </c>
      <c r="K9" s="27">
        <f t="shared" si="3"/>
        <v>23062.68</v>
      </c>
      <c r="AML9"/>
      <c r="AMM9"/>
    </row>
    <row r="10" spans="1:17 1026:1027" ht="42" customHeight="1">
      <c r="A10" s="2">
        <v>4</v>
      </c>
      <c r="B10" s="25" t="s">
        <v>20</v>
      </c>
      <c r="C10" s="28" t="s">
        <v>16</v>
      </c>
      <c r="D10" s="32">
        <v>11200</v>
      </c>
      <c r="E10" s="28">
        <v>11970</v>
      </c>
      <c r="F10" s="28">
        <v>11714</v>
      </c>
      <c r="G10" s="2">
        <f t="shared" si="0"/>
        <v>5822.809516605078</v>
      </c>
      <c r="H10" s="26">
        <f t="shared" si="1"/>
        <v>50.075761236713781</v>
      </c>
      <c r="I10" s="2">
        <v>2</v>
      </c>
      <c r="J10" s="26">
        <f t="shared" si="2"/>
        <v>11628</v>
      </c>
      <c r="K10" s="27">
        <f t="shared" si="3"/>
        <v>23256</v>
      </c>
      <c r="AML10"/>
      <c r="AMM10"/>
    </row>
    <row r="11" spans="1:17 1026:1027" ht="18.75" customHeight="1">
      <c r="A11" s="41" t="s">
        <v>13</v>
      </c>
      <c r="B11" s="42"/>
      <c r="C11" s="42"/>
      <c r="D11" s="42"/>
      <c r="E11" s="42"/>
      <c r="F11" s="42"/>
      <c r="G11" s="42"/>
      <c r="H11" s="42"/>
      <c r="I11" s="42"/>
      <c r="J11" s="42"/>
      <c r="K11" s="23">
        <f>SUM(K7:K10)</f>
        <v>53971.35</v>
      </c>
      <c r="L11" s="9"/>
      <c r="M11" s="18"/>
      <c r="N11" s="20"/>
      <c r="O11" s="19"/>
      <c r="P11" s="19"/>
      <c r="Q11" s="18"/>
      <c r="AMM11"/>
    </row>
    <row r="12" spans="1:17 1026:1027" ht="29.25" customHeight="1">
      <c r="B12" s="33"/>
      <c r="C12" s="33"/>
      <c r="D12" s="33"/>
      <c r="E12" s="33"/>
      <c r="F12" s="33"/>
      <c r="G12" s="33"/>
      <c r="H12" s="3"/>
      <c r="I12" s="3"/>
      <c r="J12" s="3"/>
      <c r="K12" s="3"/>
      <c r="L12" s="3"/>
      <c r="M12" s="3"/>
    </row>
    <row r="13" spans="1:17 1026:1027" ht="22.5" customHeight="1">
      <c r="B13" s="37" t="s">
        <v>14</v>
      </c>
      <c r="C13" s="37"/>
      <c r="D13" s="37"/>
      <c r="E13" s="37"/>
      <c r="F13" s="37"/>
      <c r="G13" s="22">
        <f>K11</f>
        <v>53971.35</v>
      </c>
      <c r="H13" s="22" t="s">
        <v>15</v>
      </c>
      <c r="I13" s="22"/>
      <c r="J13" s="22"/>
      <c r="K13" s="22"/>
      <c r="L13" s="22"/>
      <c r="M13" s="22"/>
      <c r="N13" s="5"/>
      <c r="Q13" s="17"/>
    </row>
    <row r="14" spans="1:17 1026:1027" s="4" customFormat="1" ht="9.75" customHeight="1">
      <c r="B14" s="5"/>
      <c r="C14" s="34"/>
      <c r="D14" s="34"/>
      <c r="E14" s="35"/>
      <c r="F14" s="35"/>
      <c r="G14" s="35"/>
      <c r="H14" s="35"/>
      <c r="I14" s="35"/>
      <c r="J14" s="35"/>
      <c r="K14" s="35"/>
      <c r="L14" s="35"/>
      <c r="M14" s="3"/>
      <c r="N14" s="5"/>
    </row>
    <row r="15" spans="1:17 1026:1027" ht="23.45" customHeight="1">
      <c r="B15" s="14"/>
      <c r="C15" s="4"/>
      <c r="D15" s="4"/>
      <c r="E15" s="36"/>
      <c r="F15" s="36"/>
      <c r="G15" s="36"/>
      <c r="H15" s="6"/>
      <c r="I15" s="6"/>
      <c r="J15" s="11"/>
      <c r="K15" s="6"/>
      <c r="Q15" s="17"/>
    </row>
    <row r="16" spans="1:17 1026:1027" ht="23.45" customHeight="1">
      <c r="B16" s="14"/>
      <c r="C16" s="4"/>
      <c r="D16" s="4"/>
      <c r="E16" s="36"/>
      <c r="F16" s="36"/>
      <c r="G16" s="36"/>
      <c r="H16" s="6"/>
      <c r="I16" s="21"/>
      <c r="J16" s="21"/>
      <c r="K16" s="21"/>
      <c r="M16" s="24"/>
    </row>
    <row r="17" spans="2:13" ht="21" customHeight="1">
      <c r="B17" s="14"/>
      <c r="C17" s="4"/>
      <c r="D17" s="4"/>
      <c r="E17" s="36"/>
      <c r="F17" s="36"/>
      <c r="G17" s="36"/>
      <c r="H17" s="6"/>
      <c r="I17" s="6"/>
      <c r="J17" s="21"/>
      <c r="K17" s="21"/>
      <c r="M17" s="24"/>
    </row>
    <row r="18" spans="2:13" ht="23.45" customHeight="1">
      <c r="B18" s="16"/>
      <c r="C18" s="4"/>
      <c r="D18" s="4"/>
      <c r="E18" s="15"/>
      <c r="F18" s="15"/>
      <c r="G18" s="7"/>
      <c r="H18" s="7"/>
      <c r="I18" s="6"/>
      <c r="J18" s="21"/>
      <c r="K18" s="21"/>
      <c r="M18" s="24"/>
    </row>
    <row r="19" spans="2:13" ht="11.45" customHeight="1">
      <c r="B19" s="4"/>
      <c r="C19" s="4"/>
      <c r="D19" s="4"/>
      <c r="E19" s="4"/>
      <c r="F19" s="4"/>
      <c r="G19" s="4"/>
      <c r="M19" s="24"/>
    </row>
    <row r="20" spans="2:13">
      <c r="B20" s="4"/>
      <c r="C20" s="4"/>
      <c r="D20" s="4"/>
      <c r="E20" s="4"/>
      <c r="F20" s="4"/>
      <c r="G20" s="29"/>
      <c r="M20" s="24"/>
    </row>
    <row r="21" spans="2:13">
      <c r="B21" s="4"/>
      <c r="C21" s="4"/>
      <c r="D21" s="4"/>
      <c r="E21" s="4"/>
      <c r="F21" s="4"/>
      <c r="G21" s="29"/>
      <c r="M21" s="24"/>
    </row>
    <row r="22" spans="2:13">
      <c r="G22" s="29"/>
      <c r="M22" s="24"/>
    </row>
    <row r="23" spans="2:13">
      <c r="G23" s="29"/>
      <c r="M23" s="24"/>
    </row>
    <row r="24" spans="2:13">
      <c r="G24" s="30"/>
      <c r="M24" s="24"/>
    </row>
    <row r="25" spans="2:13">
      <c r="M25" s="24"/>
    </row>
  </sheetData>
  <mergeCells count="12">
    <mergeCell ref="B5:M5"/>
    <mergeCell ref="B4:K4"/>
    <mergeCell ref="B2:K2"/>
    <mergeCell ref="G1:K1"/>
    <mergeCell ref="A11:J11"/>
    <mergeCell ref="B12:G12"/>
    <mergeCell ref="C14:D14"/>
    <mergeCell ref="E14:L14"/>
    <mergeCell ref="E16:G16"/>
    <mergeCell ref="E17:G17"/>
    <mergeCell ref="E15:G15"/>
    <mergeCell ref="B13:F13"/>
  </mergeCells>
  <printOptions horizontalCentered="1"/>
  <pageMargins left="0.27569444444444402" right="0.196527777777778" top="0.23611111111111099" bottom="0.23611111111111099" header="0.51180555555555496" footer="0.51180555555555496"/>
  <pageSetup paperSize="9" scale="69" firstPageNumber="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Обоснование цены</vt:lpstr>
      <vt:lpstr>'Обоснование цены'!Print_Area_0</vt:lpstr>
      <vt:lpstr>'Обоснование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2024-10-25T03:37:04Z</dcterms:created>
  <dcterms:modified xsi:type="dcterms:W3CDTF">2026-06-23T04:39:13Z</dcterms:modified>
  <dc:language/>
</cp:coreProperties>
</file>