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.5 ст.93(44)2026\Доски\"/>
    </mc:Choice>
  </mc:AlternateContent>
  <bookViews>
    <workbookView xWindow="0" yWindow="0" windowWidth="21570" windowHeight="7455"/>
  </bookViews>
  <sheets>
    <sheet name="1" sheetId="6" r:id="rId1"/>
  </sheets>
  <calcPr calcId="162913"/>
</workbook>
</file>

<file path=xl/calcChain.xml><?xml version="1.0" encoding="utf-8"?>
<calcChain xmlns="http://schemas.openxmlformats.org/spreadsheetml/2006/main">
  <c r="D14" i="6" l="1"/>
  <c r="E14" i="6"/>
  <c r="G14" i="6"/>
  <c r="I14" i="6"/>
  <c r="F10" i="6"/>
  <c r="H10" i="6"/>
  <c r="J10" i="6"/>
  <c r="K10" i="6"/>
  <c r="L10" i="6" s="1"/>
  <c r="Q10" i="6"/>
  <c r="F11" i="6"/>
  <c r="Q11" i="6" s="1"/>
  <c r="H11" i="6"/>
  <c r="J11" i="6"/>
  <c r="K11" i="6"/>
  <c r="O11" i="6" s="1"/>
  <c r="F12" i="6"/>
  <c r="Q12" i="6" s="1"/>
  <c r="H12" i="6"/>
  <c r="J12" i="6"/>
  <c r="K12" i="6"/>
  <c r="L12" i="6" s="1"/>
  <c r="F13" i="6"/>
  <c r="Q13" i="6" s="1"/>
  <c r="H13" i="6"/>
  <c r="J13" i="6"/>
  <c r="K13" i="6"/>
  <c r="L13" i="6" s="1"/>
  <c r="M14" i="6" l="1"/>
  <c r="H14" i="6"/>
  <c r="F14" i="6"/>
  <c r="O12" i="6"/>
  <c r="M11" i="6"/>
  <c r="L11" i="6"/>
  <c r="N11" i="6" s="1"/>
  <c r="J14" i="6"/>
  <c r="O10" i="6"/>
  <c r="K14" i="6"/>
  <c r="O14" i="6" s="1"/>
  <c r="N12" i="6"/>
  <c r="P12" i="6"/>
  <c r="P10" i="6"/>
  <c r="N10" i="6"/>
  <c r="N13" i="6"/>
  <c r="P13" i="6"/>
  <c r="M10" i="6"/>
  <c r="O13" i="6"/>
  <c r="M12" i="6"/>
  <c r="M13" i="6"/>
  <c r="L14" i="6" l="1"/>
  <c r="P14" i="6" s="1"/>
  <c r="N14" i="6"/>
  <c r="P11" i="6"/>
  <c r="Q14" i="6" l="1"/>
</calcChain>
</file>

<file path=xl/sharedStrings.xml><?xml version="1.0" encoding="utf-8"?>
<sst xmlns="http://schemas.openxmlformats.org/spreadsheetml/2006/main" count="42" uniqueCount="29">
  <si>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</si>
  <si>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</si>
  <si>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</si>
  <si>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</si>
  <si>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</si>
  <si>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</si>
  <si>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</si>
  <si>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</si>
  <si>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</si>
  <si>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</si>
  <si>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</si>
  <si>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</si>
  <si>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</si>
  <si>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</si>
  <si>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</si>
  <si>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</si>
  <si>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</si>
  <si>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</si>
  <si>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</si>
  <si>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шт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</si>
  <si>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</si>
  <si>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на оказание услуг по поставке стройматериалов</t>
  </si>
  <si>
    <t>КП №1                                                         Вх. №286/26 от 02.03.26</t>
  </si>
  <si>
    <t>КП №2                                                         Вх. №291/26 от 03.03.26</t>
  </si>
  <si>
    <t xml:space="preserve">Доска магнитно-маркерная 90х120
Attache лак, алюмин.рама
</t>
  </si>
  <si>
    <t xml:space="preserve">Доска меловая магнитная BoardSYS
Twist 120х150,моб,поворотн,с
выдв.планками
</t>
  </si>
  <si>
    <t>Доска меловая пятисекционная меловая магнитная 100х340 Доска магнитно-меловая</t>
  </si>
  <si>
    <t xml:space="preserve">Доска магнитно-меловая 100х150см
Attache лак, алюмин., рама
</t>
  </si>
  <si>
    <t>КП №3                                                         Вх. №1149/26 от 29.07.26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</si>
</sst>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0" fontId="1" fillId="0" borderId="30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center" vertical="center" wrapText="1"/>
    </xf>
    <xf numFmtId="0" fontId="0" fillId="0" borderId="0" xfId="0" applyFill="1"/>
    <xf numFmtId="0" fontId="9" fillId="3" borderId="24" xfId="0" applyFont="1" applyFill="1" applyBorder="1" applyAlignment="1">
      <alignment horizontal="center" vertical="center" wrapText="1"/>
    </xf>
    <xf numFmtId="4" fontId="10" fillId="3" borderId="24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24" xfId="0" applyNumberFormat="1" applyFont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left" vertical="center"/>
    </xf>
    <xf numFmtId="4" fontId="3" fillId="0" borderId="24" xfId="0" applyNumberFormat="1" applyFont="1" applyFill="1" applyBorder="1" applyAlignment="1">
      <alignment horizontal="center" vertical="center" shrinkToFit="1"/>
    </xf>
    <xf numFmtId="0" fontId="5" fillId="0" borderId="16" xfId="0" applyFont="1" applyBorder="1"/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right" vertical="center" shrinkToFit="1"/>
    </xf>
    <xf numFmtId="4" fontId="6" fillId="0" borderId="14" xfId="0" applyNumberFormat="1" applyFont="1" applyBorder="1" applyAlignment="1">
      <alignment horizontal="right" vertical="center" shrinkToFit="1"/>
    </xf>
    <xf numFmtId="0" fontId="0" fillId="0" borderId="16" xfId="0" applyNumberFormat="1" applyFont="1" applyBorder="1" applyAlignment="1">
      <alignment horizontal="left" vertical="top" wrapText="1"/>
    </xf>
    <xf numFmtId="3" fontId="13" fillId="0" borderId="24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vertical="center" wrapText="1"/>
    </xf>
    <xf numFmtId="0" fontId="11" fillId="0" borderId="21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topLeftCell="A3" zoomScale="85" zoomScaleNormal="85" workbookViewId="0">
      <selection activeCell="J13" sqref="J13"/>
    </sheetView>
  </sheetViews>
  <sheetFormatPr defaultRowHeight="15" x14ac:dyDescent="0.25"/>
  <cols>
    <col min="1" max="1" width="6.42578125" style="7" customWidth="1"/>
    <col min="2" max="2" width="47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14.7109375" style="7" customWidth="1"/>
    <col min="9" max="9" width="12.7109375" style="7" customWidth="1"/>
    <col min="10" max="10" width="15.28515625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9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s="27" customFormat="1" ht="15.75" x14ac:dyDescent="0.25">
      <c r="A2" s="50" t="s">
        <v>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s="27" customFormat="1" ht="18.75" customHeight="1" x14ac:dyDescent="0.25">
      <c r="A3" s="51" t="s">
        <v>21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s="27" customFormat="1" ht="96.75" customHeight="1" thickBot="1" x14ac:dyDescent="0.3">
      <c r="A4" s="52" t="s">
        <v>16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 ht="15" customHeight="1" thickBot="1" x14ac:dyDescent="0.3">
      <c r="A5" s="53" t="s">
        <v>5</v>
      </c>
      <c r="B5" s="56" t="s">
        <v>0</v>
      </c>
      <c r="C5" s="59" t="s">
        <v>18</v>
      </c>
      <c r="D5" s="62" t="s">
        <v>1</v>
      </c>
      <c r="E5" s="65" t="s">
        <v>2</v>
      </c>
      <c r="F5" s="66"/>
      <c r="G5" s="66"/>
      <c r="H5" s="66"/>
      <c r="I5" s="66"/>
      <c r="J5" s="67"/>
      <c r="K5" s="68" t="s">
        <v>10</v>
      </c>
      <c r="L5" s="69"/>
      <c r="M5" s="40" t="s">
        <v>3</v>
      </c>
      <c r="N5" s="41"/>
      <c r="O5" s="40" t="s">
        <v>4</v>
      </c>
      <c r="P5" s="41"/>
      <c r="Q5" s="41" t="s">
        <v>15</v>
      </c>
    </row>
    <row r="6" spans="1:17" s="1" customFormat="1" ht="57.75" customHeight="1" x14ac:dyDescent="0.25">
      <c r="A6" s="54"/>
      <c r="B6" s="57"/>
      <c r="C6" s="60"/>
      <c r="D6" s="63"/>
      <c r="E6" s="46" t="s">
        <v>22</v>
      </c>
      <c r="F6" s="47"/>
      <c r="G6" s="46" t="s">
        <v>23</v>
      </c>
      <c r="H6" s="47"/>
      <c r="I6" s="46" t="s">
        <v>28</v>
      </c>
      <c r="J6" s="47"/>
      <c r="K6" s="70"/>
      <c r="L6" s="71"/>
      <c r="M6" s="42"/>
      <c r="N6" s="43"/>
      <c r="O6" s="44"/>
      <c r="P6" s="45"/>
      <c r="Q6" s="43"/>
    </row>
    <row r="7" spans="1:17" s="1" customFormat="1" ht="16.5" customHeight="1" thickBot="1" x14ac:dyDescent="0.3">
      <c r="A7" s="55"/>
      <c r="B7" s="58"/>
      <c r="C7" s="61"/>
      <c r="D7" s="64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43"/>
    </row>
    <row r="8" spans="1:17" s="1" customFormat="1" ht="12.75" customHeight="1" thickBot="1" x14ac:dyDescent="0.3">
      <c r="A8" s="3">
        <v>1</v>
      </c>
      <c r="B8" s="2">
        <v>2</v>
      </c>
      <c r="C8" s="23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72"/>
      <c r="B9" s="73"/>
      <c r="C9" s="73"/>
      <c r="D9" s="74"/>
      <c r="E9" s="75" t="s">
        <v>11</v>
      </c>
      <c r="F9" s="76"/>
      <c r="G9" s="75" t="s">
        <v>12</v>
      </c>
      <c r="H9" s="76"/>
      <c r="I9" s="75" t="s">
        <v>13</v>
      </c>
      <c r="J9" s="76"/>
      <c r="K9" s="77" t="s">
        <v>14</v>
      </c>
      <c r="L9" s="76"/>
      <c r="M9" s="22"/>
      <c r="N9" s="20"/>
      <c r="O9" s="16"/>
      <c r="P9" s="17"/>
      <c r="Q9" s="19"/>
    </row>
    <row r="10" spans="1:17" ht="33" customHeight="1" x14ac:dyDescent="0.25">
      <c r="A10" s="31">
        <v>1</v>
      </c>
      <c r="B10" s="38" t="s">
        <v>24</v>
      </c>
      <c r="C10" s="28" t="s">
        <v>19</v>
      </c>
      <c r="D10" s="24">
        <v>1</v>
      </c>
      <c r="E10" s="25">
        <v>3204</v>
      </c>
      <c r="F10" s="29">
        <f>D10*E10</f>
        <v>3204</v>
      </c>
      <c r="G10" s="25">
        <v>3236.04</v>
      </c>
      <c r="H10" s="29">
        <f>D10*G10</f>
        <v>3236.04</v>
      </c>
      <c r="I10" s="26">
        <v>3428.28</v>
      </c>
      <c r="J10" s="29">
        <f>D10*I10</f>
        <v>3428.28</v>
      </c>
      <c r="K10" s="30">
        <f>ROUND(IF(SUM(E10,G10,I10)&gt;0,AVERAGE(E10,G10,I10),0),2)</f>
        <v>3289.44</v>
      </c>
      <c r="L10" s="30">
        <f>ROUND(D10*K10,2)</f>
        <v>3289.44</v>
      </c>
      <c r="M10" s="30">
        <f>ROUND(IF(K10&gt;0,STDEV(E10,G10,I10),0),2)</f>
        <v>121.3</v>
      </c>
      <c r="N10" s="30">
        <f>ROUND(IF(L10&gt;0,STDEV(F10,H10,J10),0),2)</f>
        <v>121.3</v>
      </c>
      <c r="O10" s="30">
        <f>ROUND(IF(K10&gt;0,STDEV(E10,G10,I10)/AVERAGE(E10,G10,I10)*100,0),2)</f>
        <v>3.69</v>
      </c>
      <c r="P10" s="30">
        <f>ROUND(IF(L10&gt;0,STDEV(F10,H10,J10)/AVERAGE(F10,H10,J10)*100,0),2)</f>
        <v>3.69</v>
      </c>
      <c r="Q10" s="32">
        <f>MIN(F10)</f>
        <v>3204</v>
      </c>
    </row>
    <row r="11" spans="1:17" ht="31.5" customHeight="1" x14ac:dyDescent="0.25">
      <c r="A11" s="31">
        <v>2</v>
      </c>
      <c r="B11" s="38" t="s">
        <v>25</v>
      </c>
      <c r="C11" s="28" t="s">
        <v>19</v>
      </c>
      <c r="D11" s="24">
        <v>4</v>
      </c>
      <c r="E11" s="25">
        <v>29509</v>
      </c>
      <c r="F11" s="29">
        <f>E11*D11</f>
        <v>118036</v>
      </c>
      <c r="G11" s="25">
        <v>30689.360000000001</v>
      </c>
      <c r="H11" s="29">
        <f t="shared" ref="H11:H13" si="0">D11*G11</f>
        <v>122757.44</v>
      </c>
      <c r="I11" s="26">
        <v>31574.63</v>
      </c>
      <c r="J11" s="29">
        <f t="shared" ref="J11:J13" si="1">D11*I11</f>
        <v>126298.52</v>
      </c>
      <c r="K11" s="30">
        <f t="shared" ref="K11:K13" si="2">ROUND(IF(SUM(E11,G11,I11)&gt;0,AVERAGE(E11,G11,I11),0),2)</f>
        <v>30591</v>
      </c>
      <c r="L11" s="30">
        <f t="shared" ref="L11:L13" si="3">ROUND(D11*K11,2)</f>
        <v>122364</v>
      </c>
      <c r="M11" s="30">
        <f t="shared" ref="M11:M13" si="4">ROUND(IF(K11&gt;0,STDEV(E11,G11,I11),0),2)</f>
        <v>1036.32</v>
      </c>
      <c r="N11" s="30">
        <f t="shared" ref="N11:N13" si="5">ROUND(IF(L11&gt;0,STDEV(F11,H11,J11),0),2)</f>
        <v>4145.29</v>
      </c>
      <c r="O11" s="30">
        <f t="shared" ref="O11:O13" si="6">ROUND(IF(K11&gt;0,STDEV(E11,G11,I11)/AVERAGE(E11,G11,I11)*100,0),2)</f>
        <v>3.39</v>
      </c>
      <c r="P11" s="30">
        <f t="shared" ref="P11:P13" si="7">ROUND(IF(L11&gt;0,STDEV(F11,H11,J11)/AVERAGE(F11,H11,J11)*100,0),2)</f>
        <v>3.39</v>
      </c>
      <c r="Q11" s="32">
        <f t="shared" ref="Q11:Q13" si="8">MIN(F11)</f>
        <v>118036</v>
      </c>
    </row>
    <row r="12" spans="1:17" ht="33.75" customHeight="1" x14ac:dyDescent="0.25">
      <c r="A12" s="31">
        <v>3</v>
      </c>
      <c r="B12" s="38" t="s">
        <v>26</v>
      </c>
      <c r="C12" s="28" t="s">
        <v>19</v>
      </c>
      <c r="D12" s="24">
        <v>1</v>
      </c>
      <c r="E12" s="25">
        <v>27759</v>
      </c>
      <c r="F12" s="29">
        <f t="shared" ref="F12:F13" si="9">E12*D12</f>
        <v>27759</v>
      </c>
      <c r="G12" s="39">
        <v>28036.59</v>
      </c>
      <c r="H12" s="29">
        <f t="shared" si="0"/>
        <v>28036.59</v>
      </c>
      <c r="I12" s="26">
        <v>30257.31</v>
      </c>
      <c r="J12" s="29">
        <f t="shared" si="1"/>
        <v>30257.31</v>
      </c>
      <c r="K12" s="30">
        <f t="shared" si="2"/>
        <v>28684.3</v>
      </c>
      <c r="L12" s="30">
        <f t="shared" si="3"/>
        <v>28684.3</v>
      </c>
      <c r="M12" s="30">
        <f t="shared" si="4"/>
        <v>1369.32</v>
      </c>
      <c r="N12" s="30">
        <f t="shared" si="5"/>
        <v>1369.32</v>
      </c>
      <c r="O12" s="30">
        <f t="shared" si="6"/>
        <v>4.7699999999999996</v>
      </c>
      <c r="P12" s="30">
        <f t="shared" si="7"/>
        <v>4.7699999999999996</v>
      </c>
      <c r="Q12" s="32">
        <f t="shared" si="8"/>
        <v>27759</v>
      </c>
    </row>
    <row r="13" spans="1:17" ht="33.75" customHeight="1" x14ac:dyDescent="0.25">
      <c r="A13" s="31">
        <v>4</v>
      </c>
      <c r="B13" s="38" t="s">
        <v>27</v>
      </c>
      <c r="C13" s="28" t="s">
        <v>19</v>
      </c>
      <c r="D13" s="24">
        <v>5</v>
      </c>
      <c r="E13" s="25">
        <v>8000</v>
      </c>
      <c r="F13" s="29">
        <f t="shared" si="9"/>
        <v>40000</v>
      </c>
      <c r="G13" s="25">
        <v>8160</v>
      </c>
      <c r="H13" s="29">
        <f t="shared" si="0"/>
        <v>40800</v>
      </c>
      <c r="I13" s="26">
        <v>8720</v>
      </c>
      <c r="J13" s="29">
        <f t="shared" si="1"/>
        <v>43600</v>
      </c>
      <c r="K13" s="30">
        <f t="shared" si="2"/>
        <v>8293.33</v>
      </c>
      <c r="L13" s="30">
        <f t="shared" si="3"/>
        <v>41466.65</v>
      </c>
      <c r="M13" s="30">
        <f t="shared" si="4"/>
        <v>378.07</v>
      </c>
      <c r="N13" s="30">
        <f t="shared" si="5"/>
        <v>1890.33</v>
      </c>
      <c r="O13" s="30">
        <f t="shared" si="6"/>
        <v>4.5599999999999996</v>
      </c>
      <c r="P13" s="30">
        <f t="shared" si="7"/>
        <v>4.5599999999999996</v>
      </c>
      <c r="Q13" s="32">
        <f t="shared" si="8"/>
        <v>40000</v>
      </c>
    </row>
    <row r="14" spans="1:17" ht="36" customHeight="1" x14ac:dyDescent="0.25">
      <c r="A14" s="33" t="s">
        <v>6</v>
      </c>
      <c r="B14" s="34"/>
      <c r="C14" s="34"/>
      <c r="D14" s="35">
        <f t="shared" ref="D14:L14" si="10">SUM(D10:D13)</f>
        <v>11</v>
      </c>
      <c r="E14" s="36">
        <f t="shared" si="10"/>
        <v>68472</v>
      </c>
      <c r="F14" s="36">
        <f t="shared" si="10"/>
        <v>188999</v>
      </c>
      <c r="G14" s="36">
        <f t="shared" si="10"/>
        <v>70121.990000000005</v>
      </c>
      <c r="H14" s="36">
        <f t="shared" si="10"/>
        <v>194830.07</v>
      </c>
      <c r="I14" s="36">
        <f t="shared" si="10"/>
        <v>73980.22</v>
      </c>
      <c r="J14" s="36">
        <f t="shared" si="10"/>
        <v>203584.11000000002</v>
      </c>
      <c r="K14" s="36">
        <f t="shared" si="10"/>
        <v>70858.070000000007</v>
      </c>
      <c r="L14" s="36">
        <f t="shared" si="10"/>
        <v>195804.38999999998</v>
      </c>
      <c r="M14" s="36">
        <f>STDEV(E14,G14,I14)</f>
        <v>2826.9209781845689</v>
      </c>
      <c r="N14" s="36">
        <f>STDEV(F14,H14,J14)</f>
        <v>7341.2082041332569</v>
      </c>
      <c r="O14" s="36">
        <f>ROUND(IF(K14&gt;0,STDEV(E14,G14,I14)/K14*100,0),2)</f>
        <v>3.99</v>
      </c>
      <c r="P14" s="36">
        <f>ROUND(IF(L14&gt;0,STDEV(F14,H14,J14)/L14*100,0),2)</f>
        <v>3.75</v>
      </c>
      <c r="Q14" s="37">
        <f>SUM(Q10:Q13)</f>
        <v>188999</v>
      </c>
    </row>
    <row r="15" spans="1:17" ht="29.25" customHeight="1" x14ac:dyDescent="0.25">
      <c r="M15" s="15"/>
      <c r="N15" s="15"/>
      <c r="O15" s="15"/>
    </row>
    <row r="16" spans="1:17" ht="26.25" customHeight="1" x14ac:dyDescent="0.25"/>
    <row r="17" spans="1:17" ht="33" customHeight="1" x14ac:dyDescent="0.25">
      <c r="B17" s="48" t="s">
        <v>20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/>
    </row>
    <row r="18" spans="1:17" ht="36.75" customHeight="1" x14ac:dyDescent="0.25"/>
    <row r="19" spans="1:17" ht="44.25" customHeight="1" x14ac:dyDescent="0.25">
      <c r="B19" s="8"/>
      <c r="C19" s="8"/>
      <c r="D19" s="8"/>
      <c r="E19" s="8"/>
      <c r="F19" s="8"/>
      <c r="G19" s="8"/>
      <c r="H19" s="8"/>
      <c r="I19" s="8"/>
      <c r="J19" s="8"/>
      <c r="K19" s="9"/>
      <c r="L19" s="9"/>
      <c r="M19" s="10"/>
      <c r="N19" s="10"/>
      <c r="O19" s="10"/>
      <c r="P19" s="10"/>
      <c r="Q19" s="10"/>
    </row>
    <row r="20" spans="1:17" ht="28.5" customHeight="1" x14ac:dyDescent="0.25"/>
    <row r="22" spans="1:17" s="8" customFormat="1" ht="28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11"/>
      <c r="L22" s="11"/>
      <c r="M22" s="7"/>
      <c r="N22" s="7"/>
      <c r="O22" s="7"/>
      <c r="P22" s="7"/>
      <c r="Q22" s="7"/>
    </row>
    <row r="23" spans="1:17" ht="15" customHeight="1" x14ac:dyDescent="0.25"/>
    <row r="24" spans="1:17" ht="15.75" customHeight="1" x14ac:dyDescent="0.25"/>
    <row r="30" spans="1:17" ht="42.75" customHeight="1" x14ac:dyDescent="0.25"/>
    <row r="31" spans="1:17" ht="15" customHeight="1" x14ac:dyDescent="0.25"/>
    <row r="32" spans="1:17" ht="15" customHeight="1" x14ac:dyDescent="0.25"/>
    <row r="38" ht="15" customHeight="1" x14ac:dyDescent="0.25"/>
    <row r="42" ht="15" customHeight="1" x14ac:dyDescent="0.25"/>
    <row r="43" ht="15" customHeight="1" x14ac:dyDescent="0.25"/>
    <row r="44" ht="15" customHeight="1" x14ac:dyDescent="0.25"/>
    <row r="46" ht="15.75" customHeight="1" x14ac:dyDescent="0.25"/>
    <row r="48" ht="15" customHeight="1" x14ac:dyDescent="0.25"/>
  </sheetData>
  <mergeCells count="22">
    <mergeCell ref="B17:P17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A9:D9"/>
    <mergeCell ref="E9:F9"/>
    <mergeCell ref="G9:H9"/>
    <mergeCell ref="I9:J9"/>
    <mergeCell ref="K9:L9"/>
    <mergeCell ref="M5:N6"/>
    <mergeCell ref="O5:P6"/>
    <mergeCell ref="Q5:Q7"/>
    <mergeCell ref="E6:F6"/>
    <mergeCell ref="G6:H6"/>
    <mergeCell ref="I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Ерышева Анна Викторовна</cp:lastModifiedBy>
  <cp:lastPrinted>2024-06-20T14:36:14Z</cp:lastPrinted>
  <dcterms:created xsi:type="dcterms:W3CDTF">2016-05-18T09:10:41Z</dcterms:created>
  <dcterms:modified xsi:type="dcterms:W3CDTF">2026-07-29T11:11:03Z</dcterms:modified>
</cp:coreProperties>
</file>