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405" windowHeight="11235" firstSheet="1" activeTab="1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H9" i="2" l="1"/>
  <c r="J9" i="2"/>
  <c r="K9" i="2"/>
  <c r="P9" i="2"/>
  <c r="Q9" i="2" s="1"/>
  <c r="F9" i="2"/>
  <c r="L9" i="2" l="1"/>
  <c r="N9" i="2" s="1"/>
  <c r="O9" i="2" s="1"/>
  <c r="Q10" i="2"/>
  <c r="O10" i="2" l="1"/>
</calcChain>
</file>

<file path=xl/sharedStrings.xml><?xml version="1.0" encoding="utf-8"?>
<sst xmlns="http://schemas.openxmlformats.org/spreadsheetml/2006/main" count="33" uniqueCount="29">
  <si>
    <t>Дата подготовки обоснования НМЦК:</t>
  </si>
  <si>
    <r>
  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</t>
    </r>
    <r>
      <rPr>
        <i/>
        <sz val="9"/>
        <color indexed="8"/>
        <rFont val="Times New Roman"/>
        <family val="1"/>
        <charset val="204"/>
      </rPr>
      <t>V</t>
    </r>
    <r>
      <rPr>
        <sz val="9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9"/>
        <color indexed="8"/>
        <rFont val="Times New Roman"/>
        <family val="1"/>
        <charset val="204"/>
      </rPr>
      <t>&lt;ц&gt;</t>
    </r>
    <r>
      <rPr>
        <sz val="9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9"/>
        <color indexed="8"/>
        <rFont val="Times New Roman"/>
        <family val="1"/>
        <charset val="204"/>
      </rPr>
      <t>n</t>
    </r>
    <r>
      <rPr>
        <sz val="9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</si>
  <si>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В соответствии со статьей 34 Бюджетного кодекса Российской Федерации от 31.07.1998 № 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(экономичности) и (или) достижения наилучшего результата с использованием определенного бюджетом объема средств (результативности).  </t>
  </si>
  <si>
    <t xml:space="preserve">  </t>
  </si>
  <si>
    <t>Цена единицы товара, указанная в источнике, без учета НДС, руб.</t>
  </si>
  <si>
    <t>Цена единицы товара, указанная в источнике, руб.</t>
  </si>
  <si>
    <t>Значение цены принятое заказчиком за общее количество товара, определенное по результатам расчета в соответствии с ст.34 БК РФ, руб</t>
  </si>
  <si>
    <t>Минимальная цена за единицу товара, руб.</t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</si>
  <si>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</si>
  <si>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</t>
    </r>
    <r>
      <rPr>
        <b/>
        <sz val="8"/>
        <color indexed="8"/>
        <rFont val="Times New Roman"/>
        <family val="1"/>
        <charset val="204"/>
      </rPr>
      <t xml:space="preserve"> - начальная цена единицы i-й позиции медицинского изделия с учетом НДС, руб.</t>
    </r>
  </si>
  <si>
    <t>НДС, %**</t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</si>
  <si>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</si>
  <si>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</si>
  <si>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</si>
  <si>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t>Ед. изм.</t>
  </si>
  <si>
    <t>Наименование товара</t>
  </si>
  <si>
    <t>№ п/п</t>
  </si>
  <si>
    <r>
      <rPr>
        <b/>
        <sz val="9"/>
        <color indexed="8"/>
        <rFont val="Times New Roman"/>
        <family val="1"/>
        <charset val="204"/>
      </rPr>
      <t xml:space="preserve">Расчет НМЦК: </t>
    </r>
    <r>
      <rPr>
        <sz val="9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</si>
  <si>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sz val="9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9"/>
        <rFont val="Times New Roman"/>
        <family val="1"/>
        <charset val="204"/>
      </rPr>
      <t>- Подпункт а пункта 9 Порядка</t>
    </r>
    <r>
      <rPr>
        <sz val="9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9"/>
        <color indexed="10"/>
        <rFont val="Times New Roman"/>
        <family val="1"/>
        <charset val="204"/>
      </rPr>
      <t xml:space="preserve">
</t>
    </r>
  </si>
  <si>
    <t xml:space="preserve">                    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</si>
  <si>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</si>
  <si>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03.09.2026 г.</t>
  </si>
  <si>
    <t>Поставка дозатора пипеточного</t>
  </si>
  <si>
    <t>Дозатор пипеточный 50-300 мкл 8-канальный</t>
  </si>
  <si>
    <t>шт.</t>
  </si>
  <si>
    <r>
      <t>Источники ценовой информации</t>
    </r>
    <r>
      <rPr>
        <b/>
        <sz val="8"/>
        <color indexed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 1  (№ 19360 от 24.08.2026 г.)</t>
    </r>
  </si>
  <si>
    <t xml:space="preserve"> Источники ценовой информации № 2 (№ 394 от 20.08.2026 г.)</t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</si>
  <si>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 (№ 2325 от 21.07.2026 г.)</t>
    </r>
  </si>
  <si>
    <t>Начальной (максимальной) цены контракта составляет 37800 (Тридцать семь тысяч восемьсот)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</si>
</sst>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/>
    <xf numFmtId="0" fontId="5" fillId="0" borderId="0" xfId="1" applyFont="1" applyAlignment="1">
      <alignment horizontal="center" vertical="top"/>
    </xf>
    <xf numFmtId="4" fontId="5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0" fontId="10" fillId="0" borderId="2" xfId="1" applyFont="1" applyBorder="1" applyAlignment="1">
      <alignment horizontal="center" vertical="top" wrapText="1"/>
    </xf>
    <xf numFmtId="4" fontId="19" fillId="0" borderId="2" xfId="1" applyNumberFormat="1" applyFont="1" applyBorder="1" applyAlignment="1">
      <alignment horizontal="center" vertical="justify"/>
    </xf>
    <xf numFmtId="4" fontId="8" fillId="0" borderId="6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 wrapText="1"/>
    </xf>
    <xf numFmtId="0" fontId="18" fillId="0" borderId="2" xfId="0" applyFont="1" applyBorder="1" applyAlignment="1">
      <alignment horizontal="right" vertical="top" wrapText="1"/>
    </xf>
    <xf numFmtId="2" fontId="18" fillId="0" borderId="2" xfId="0" applyNumberFormat="1" applyFont="1" applyBorder="1" applyAlignment="1">
      <alignment horizontal="right" vertical="top"/>
    </xf>
    <xf numFmtId="2" fontId="19" fillId="0" borderId="2" xfId="1" applyNumberFormat="1" applyFont="1" applyBorder="1" applyAlignment="1">
      <alignment horizontal="center" vertical="top" wrapText="1"/>
    </xf>
    <xf numFmtId="4" fontId="19" fillId="2" borderId="2" xfId="1" applyNumberFormat="1" applyFont="1" applyFill="1" applyBorder="1" applyAlignment="1">
      <alignment horizontal="center" vertical="top"/>
    </xf>
    <xf numFmtId="4" fontId="19" fillId="2" borderId="2" xfId="1" applyNumberFormat="1" applyFont="1" applyFill="1" applyBorder="1" applyAlignment="1">
      <alignment horizontal="center" vertical="top" wrapText="1"/>
    </xf>
    <xf numFmtId="4" fontId="19" fillId="0" borderId="2" xfId="1" applyNumberFormat="1" applyFont="1" applyFill="1" applyBorder="1" applyAlignment="1">
      <alignment horizontal="center" vertical="top"/>
    </xf>
    <xf numFmtId="0" fontId="20" fillId="0" borderId="2" xfId="0" applyFont="1" applyBorder="1" applyAlignment="1">
      <alignment vertical="center" wrapText="1"/>
    </xf>
    <xf numFmtId="0" fontId="10" fillId="0" borderId="2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0" xfId="1" applyFont="1" applyAlignment="1"/>
    <xf numFmtId="0" fontId="3" fillId="0" borderId="0" xfId="1" applyFont="1" applyAlignment="1"/>
    <xf numFmtId="14" fontId="3" fillId="2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8" fillId="2" borderId="0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9" fillId="0" borderId="2" xfId="1" applyFont="1" applyBorder="1" applyAlignment="1">
      <alignment horizontal="center" vertical="top" wrapText="1"/>
    </xf>
    <xf numFmtId="0" fontId="10" fillId="2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19" fillId="0" borderId="2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809625</xdr:colOff>
      <xdr:row>6</xdr:row>
      <xdr:rowOff>581025</xdr:rowOff>
    </xdr:from>
    <xdr:ext cx="476250" cy="523875"/>
    <xdr:pic>
      <xdr:nvPicPr>
        <xdr:cNvPr id="2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9172575" y="1990725"/>
          <a:ext cx="476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361950</xdr:colOff>
      <xdr:row>9</xdr:row>
      <xdr:rowOff>85725</xdr:rowOff>
    </xdr:from>
    <xdr:ext cx="2238375" cy="285750"/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4019550" y="2181225"/>
          <a:ext cx="2238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809625</xdr:rowOff>
    </xdr:from>
    <xdr:ext cx="1333500" cy="476250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</xdr:colOff>
      <xdr:row>12</xdr:row>
      <xdr:rowOff>152400</xdr:rowOff>
    </xdr:from>
    <xdr:ext cx="876300" cy="381000"/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9400"/>
          <a:ext cx="876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I3" sqref="I3"/>
    </sheetView>
  </sheetViews>
  <sheetFormatPr defaultRowHeight="15" x14ac:dyDescent="0.25"/>
  <cols>
    <col min="1" max="1" width="5.140625" style="1" customWidth="1"/>
    <col min="2" max="2" width="38.140625" style="1" customWidth="1"/>
    <col min="3" max="4" width="9.140625" style="1"/>
    <col min="5" max="5" width="11" style="1" customWidth="1"/>
    <col min="6" max="6" width="11.140625" style="1" customWidth="1"/>
    <col min="7" max="7" width="10.140625" style="1" customWidth="1"/>
    <col min="8" max="8" width="10.28515625" style="1" customWidth="1"/>
    <col min="9" max="9" width="10.7109375" style="1" customWidth="1"/>
    <col min="10" max="11" width="10.85546875" style="1" customWidth="1"/>
    <col min="12" max="12" width="29.42578125" style="1" customWidth="1"/>
    <col min="13" max="13" width="9.140625" style="1"/>
    <col min="14" max="14" width="22.85546875" style="1" customWidth="1"/>
    <col min="15" max="15" width="12.5703125" style="1" customWidth="1"/>
    <col min="16" max="16" width="13.140625" style="1" customWidth="1"/>
    <col min="17" max="17" width="12.7109375" style="1" customWidth="1"/>
    <col min="18" max="18" width="9.140625" style="1"/>
    <col min="19" max="19" width="13.28515625" style="1" customWidth="1"/>
    <col min="20" max="16384" width="9.140625" style="1"/>
  </cols>
  <sheetData>
    <row r="1" spans="1:25" ht="36" customHeight="1" x14ac:dyDescent="0.2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7"/>
      <c r="W1" s="7"/>
    </row>
    <row r="2" spans="1:25" x14ac:dyDescent="0.25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7"/>
      <c r="W2" s="7"/>
    </row>
    <row r="3" spans="1:2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7"/>
      <c r="W3" s="7"/>
    </row>
    <row r="4" spans="1:25" x14ac:dyDescent="0.25">
      <c r="A4" s="24" t="s">
        <v>19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7"/>
      <c r="W4" s="7"/>
    </row>
    <row r="5" spans="1:25" x14ac:dyDescent="0.25">
      <c r="A5" s="25" t="s">
        <v>18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7"/>
      <c r="W5" s="7"/>
    </row>
    <row r="6" spans="1:25" x14ac:dyDescent="0.25">
      <c r="A6" s="26" t="s">
        <v>17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7"/>
      <c r="W6" s="7"/>
    </row>
    <row r="7" spans="1:25" ht="46.5" customHeight="1" x14ac:dyDescent="0.25">
      <c r="A7" s="20" t="s">
        <v>16</v>
      </c>
      <c r="B7" s="20" t="s">
        <v>15</v>
      </c>
      <c r="C7" s="20" t="s">
        <v>14</v>
      </c>
      <c r="D7" s="20" t="s">
        <v>13</v>
      </c>
      <c r="E7" s="37" t="s">
        <v>25</v>
      </c>
      <c r="F7" s="37"/>
      <c r="G7" s="37" t="s">
        <v>26</v>
      </c>
      <c r="H7" s="37"/>
      <c r="I7" s="37" t="s">
        <v>27</v>
      </c>
      <c r="J7" s="37"/>
      <c r="K7" s="20" t="s">
        <v>12</v>
      </c>
      <c r="L7" s="20" t="s">
        <v>11</v>
      </c>
      <c r="M7" s="20" t="s">
        <v>10</v>
      </c>
      <c r="N7" s="20" t="s">
        <v>9</v>
      </c>
      <c r="O7" s="20" t="s">
        <v>8</v>
      </c>
      <c r="P7" s="36" t="s">
        <v>7</v>
      </c>
      <c r="Q7" s="36" t="s">
        <v>6</v>
      </c>
    </row>
    <row r="8" spans="1:25" ht="84.75" customHeight="1" x14ac:dyDescent="0.25">
      <c r="A8" s="21"/>
      <c r="B8" s="21"/>
      <c r="C8" s="21"/>
      <c r="D8" s="21"/>
      <c r="E8" s="8" t="s">
        <v>5</v>
      </c>
      <c r="F8" s="8" t="s">
        <v>4</v>
      </c>
      <c r="G8" s="8" t="s">
        <v>5</v>
      </c>
      <c r="H8" s="8" t="s">
        <v>4</v>
      </c>
      <c r="I8" s="8" t="s">
        <v>5</v>
      </c>
      <c r="J8" s="8" t="s">
        <v>4</v>
      </c>
      <c r="K8" s="20"/>
      <c r="L8" s="20"/>
      <c r="M8" s="20"/>
      <c r="N8" s="20"/>
      <c r="O8" s="20"/>
      <c r="P8" s="36"/>
      <c r="Q8" s="36"/>
    </row>
    <row r="9" spans="1:25" ht="31.5" x14ac:dyDescent="0.25">
      <c r="A9" s="12">
        <v>1</v>
      </c>
      <c r="B9" s="19" t="s">
        <v>23</v>
      </c>
      <c r="C9" s="13" t="s">
        <v>24</v>
      </c>
      <c r="D9" s="13">
        <v>2</v>
      </c>
      <c r="E9" s="14">
        <v>20500</v>
      </c>
      <c r="F9" s="15">
        <f t="shared" ref="F9" si="0">E9-(E9/(100+M9)*M9)</f>
        <v>16803.278688524591</v>
      </c>
      <c r="G9" s="15">
        <v>20000</v>
      </c>
      <c r="H9" s="15">
        <f t="shared" ref="H9" si="1">G9-(G9/(100+M9)*M9)</f>
        <v>16393.442622950821</v>
      </c>
      <c r="I9" s="15">
        <v>18900</v>
      </c>
      <c r="J9" s="15">
        <f t="shared" ref="J9" si="2">I9-(I9/(100+M9)*M9)</f>
        <v>15491.803278688525</v>
      </c>
      <c r="K9" s="16">
        <f t="shared" ref="K9" si="3">(SQRT(((E9-AVERAGE(I9,E9,G9))^2+(I9-AVERAGE(I9,E9,G9))^2+(G9-AVERAGE(E9,G9,I9))^2)/2))/AVERAGE(I9,E9,G9)*100</f>
        <v>4.1340165514507321</v>
      </c>
      <c r="L9" s="17">
        <f t="shared" ref="L9" si="4">AVERAGE(F9,J9,H9)</f>
        <v>16229.508196721314</v>
      </c>
      <c r="M9" s="41">
        <v>22</v>
      </c>
      <c r="N9" s="18">
        <f t="shared" ref="N9" si="5">ROUND(L9+L9/100*M9, 2)</f>
        <v>19800</v>
      </c>
      <c r="O9" s="18">
        <f t="shared" ref="O9" si="6">N9*D9</f>
        <v>39600</v>
      </c>
      <c r="P9" s="15">
        <f t="shared" ref="P9" si="7">MIN(E9,G9,I9)</f>
        <v>18900</v>
      </c>
      <c r="Q9" s="9">
        <f t="shared" ref="Q9" si="8">P9*D9</f>
        <v>37800</v>
      </c>
    </row>
    <row r="10" spans="1:25" ht="35.25" customHeight="1" x14ac:dyDescent="0.25">
      <c r="A10" s="27" t="s">
        <v>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  <c r="O10" s="10">
        <f>SUM(O9:O9)</f>
        <v>39600</v>
      </c>
      <c r="P10" s="11"/>
      <c r="Q10" s="10">
        <f>SUM(Q9:Q9)</f>
        <v>37800</v>
      </c>
    </row>
    <row r="11" spans="1:25" ht="41.25" customHeight="1" x14ac:dyDescent="0.25">
      <c r="A11" s="39" t="s">
        <v>2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</row>
    <row r="12" spans="1:25" ht="15" customHeight="1" x14ac:dyDescent="0.25">
      <c r="A12" s="34" t="s">
        <v>28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6"/>
      <c r="V12" s="5"/>
      <c r="W12" s="5"/>
      <c r="X12" s="5"/>
      <c r="Y12" s="5"/>
    </row>
    <row r="13" spans="1:25" ht="149.25" customHeight="1" x14ac:dyDescent="0.25">
      <c r="A13" s="38" t="s">
        <v>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4"/>
      <c r="W13" s="4"/>
      <c r="X13" s="4"/>
      <c r="Y13" s="4"/>
    </row>
    <row r="14" spans="1:25" ht="1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30" t="s">
        <v>0</v>
      </c>
      <c r="B15" s="31"/>
      <c r="C15" s="32" t="s">
        <v>21</v>
      </c>
      <c r="D15" s="3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U15" s="2"/>
      <c r="V15" s="2"/>
      <c r="W15" s="2"/>
      <c r="X15" s="2"/>
      <c r="Y15" s="2"/>
    </row>
    <row r="16" spans="1:2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</sheetData>
  <mergeCells count="25">
    <mergeCell ref="A10:N10"/>
    <mergeCell ref="A15:B15"/>
    <mergeCell ref="C15:D15"/>
    <mergeCell ref="A12:T12"/>
    <mergeCell ref="N7:N8"/>
    <mergeCell ref="O7:O8"/>
    <mergeCell ref="P7:P8"/>
    <mergeCell ref="Q7:Q8"/>
    <mergeCell ref="I7:J7"/>
    <mergeCell ref="B7:B8"/>
    <mergeCell ref="C7:C8"/>
    <mergeCell ref="D7:D8"/>
    <mergeCell ref="E7:F7"/>
    <mergeCell ref="G7:H7"/>
    <mergeCell ref="A13:U13"/>
    <mergeCell ref="A11:S11"/>
    <mergeCell ref="K7:K8"/>
    <mergeCell ref="L7:L8"/>
    <mergeCell ref="M7:M8"/>
    <mergeCell ref="A7:A8"/>
    <mergeCell ref="A1:U1"/>
    <mergeCell ref="A2:U2"/>
    <mergeCell ref="A4:U4"/>
    <mergeCell ref="A5:U5"/>
    <mergeCell ref="A6:U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2026-09-03T08:21:51Z</dcterms:modified>
</cp:coreProperties>
</file>