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E32731F-08C2-4B26-B008-EFF4D57ACF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Лист1!$A$1:$Q$48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" l="1"/>
  <c r="J37" i="1" s="1"/>
  <c r="L37" i="1"/>
  <c r="M37" i="1"/>
  <c r="O37" i="1"/>
  <c r="P37" i="1" s="1"/>
  <c r="Q37" i="1" s="1"/>
  <c r="N37" i="1" l="1"/>
  <c r="I36" i="1"/>
  <c r="J36" i="1" s="1"/>
  <c r="L36" i="1"/>
  <c r="M36" i="1"/>
  <c r="O36" i="1"/>
  <c r="P36" i="1" s="1"/>
  <c r="Q36" i="1" s="1"/>
  <c r="I6" i="1"/>
  <c r="J6" i="1" s="1"/>
  <c r="L6" i="1"/>
  <c r="M6" i="1"/>
  <c r="O6" i="1"/>
  <c r="P6" i="1" s="1"/>
  <c r="Q6" i="1" s="1"/>
  <c r="I7" i="1"/>
  <c r="J7" i="1" s="1"/>
  <c r="L7" i="1"/>
  <c r="M7" i="1"/>
  <c r="O7" i="1"/>
  <c r="P7" i="1" s="1"/>
  <c r="Q7" i="1" s="1"/>
  <c r="I8" i="1"/>
  <c r="J8" i="1" s="1"/>
  <c r="L8" i="1"/>
  <c r="M8" i="1"/>
  <c r="O8" i="1"/>
  <c r="P8" i="1" s="1"/>
  <c r="Q8" i="1" s="1"/>
  <c r="I9" i="1"/>
  <c r="J9" i="1" s="1"/>
  <c r="L9" i="1"/>
  <c r="M9" i="1"/>
  <c r="O9" i="1"/>
  <c r="P9" i="1" s="1"/>
  <c r="Q9" i="1" s="1"/>
  <c r="I10" i="1"/>
  <c r="J10" i="1" s="1"/>
  <c r="L10" i="1"/>
  <c r="M10" i="1"/>
  <c r="O10" i="1"/>
  <c r="P10" i="1" s="1"/>
  <c r="Q10" i="1" s="1"/>
  <c r="I11" i="1"/>
  <c r="J11" i="1" s="1"/>
  <c r="L11" i="1"/>
  <c r="M11" i="1"/>
  <c r="O11" i="1"/>
  <c r="P11" i="1" s="1"/>
  <c r="Q11" i="1" s="1"/>
  <c r="I12" i="1"/>
  <c r="J12" i="1" s="1"/>
  <c r="L12" i="1"/>
  <c r="M12" i="1"/>
  <c r="O12" i="1"/>
  <c r="P12" i="1" s="1"/>
  <c r="Q12" i="1" s="1"/>
  <c r="I13" i="1"/>
  <c r="J13" i="1" s="1"/>
  <c r="L13" i="1"/>
  <c r="M13" i="1"/>
  <c r="O13" i="1"/>
  <c r="P13" i="1" s="1"/>
  <c r="Q13" i="1" s="1"/>
  <c r="I14" i="1"/>
  <c r="J14" i="1" s="1"/>
  <c r="L14" i="1"/>
  <c r="M14" i="1"/>
  <c r="O14" i="1"/>
  <c r="P14" i="1" s="1"/>
  <c r="Q14" i="1" s="1"/>
  <c r="I15" i="1"/>
  <c r="J15" i="1" s="1"/>
  <c r="L15" i="1"/>
  <c r="M15" i="1"/>
  <c r="O15" i="1"/>
  <c r="P15" i="1" s="1"/>
  <c r="Q15" i="1" s="1"/>
  <c r="I16" i="1"/>
  <c r="J16" i="1" s="1"/>
  <c r="L16" i="1"/>
  <c r="M16" i="1"/>
  <c r="O16" i="1"/>
  <c r="P16" i="1" s="1"/>
  <c r="Q16" i="1" s="1"/>
  <c r="I17" i="1"/>
  <c r="J17" i="1" s="1"/>
  <c r="L17" i="1"/>
  <c r="M17" i="1"/>
  <c r="O17" i="1"/>
  <c r="P17" i="1" s="1"/>
  <c r="Q17" i="1" s="1"/>
  <c r="I18" i="1"/>
  <c r="J18" i="1" s="1"/>
  <c r="L18" i="1"/>
  <c r="M18" i="1"/>
  <c r="O18" i="1"/>
  <c r="P18" i="1" s="1"/>
  <c r="Q18" i="1" s="1"/>
  <c r="I19" i="1"/>
  <c r="J19" i="1" s="1"/>
  <c r="L19" i="1"/>
  <c r="M19" i="1"/>
  <c r="O19" i="1"/>
  <c r="P19" i="1" s="1"/>
  <c r="Q19" i="1" s="1"/>
  <c r="I20" i="1"/>
  <c r="J20" i="1" s="1"/>
  <c r="L20" i="1"/>
  <c r="M20" i="1"/>
  <c r="O20" i="1"/>
  <c r="P20" i="1" s="1"/>
  <c r="Q20" i="1" s="1"/>
  <c r="I21" i="1"/>
  <c r="J21" i="1" s="1"/>
  <c r="L21" i="1"/>
  <c r="M21" i="1"/>
  <c r="O21" i="1"/>
  <c r="P21" i="1" s="1"/>
  <c r="Q21" i="1" s="1"/>
  <c r="I22" i="1"/>
  <c r="J22" i="1" s="1"/>
  <c r="L22" i="1"/>
  <c r="M22" i="1"/>
  <c r="O22" i="1"/>
  <c r="P22" i="1" s="1"/>
  <c r="Q22" i="1" s="1"/>
  <c r="I23" i="1"/>
  <c r="J23" i="1" s="1"/>
  <c r="L23" i="1"/>
  <c r="M23" i="1"/>
  <c r="O23" i="1"/>
  <c r="P23" i="1" s="1"/>
  <c r="Q23" i="1" s="1"/>
  <c r="I24" i="1"/>
  <c r="J24" i="1" s="1"/>
  <c r="L24" i="1"/>
  <c r="M24" i="1"/>
  <c r="O24" i="1"/>
  <c r="P24" i="1" s="1"/>
  <c r="Q24" i="1" s="1"/>
  <c r="I25" i="1"/>
  <c r="J25" i="1" s="1"/>
  <c r="L25" i="1"/>
  <c r="M25" i="1"/>
  <c r="O25" i="1"/>
  <c r="P25" i="1" s="1"/>
  <c r="Q25" i="1" s="1"/>
  <c r="I26" i="1"/>
  <c r="J26" i="1" s="1"/>
  <c r="L26" i="1"/>
  <c r="M26" i="1"/>
  <c r="O26" i="1"/>
  <c r="P26" i="1" s="1"/>
  <c r="Q26" i="1" s="1"/>
  <c r="I27" i="1"/>
  <c r="J27" i="1" s="1"/>
  <c r="L27" i="1"/>
  <c r="M27" i="1"/>
  <c r="O27" i="1"/>
  <c r="P27" i="1" s="1"/>
  <c r="Q27" i="1" s="1"/>
  <c r="I28" i="1"/>
  <c r="J28" i="1" s="1"/>
  <c r="L28" i="1"/>
  <c r="M28" i="1"/>
  <c r="O28" i="1"/>
  <c r="P28" i="1" s="1"/>
  <c r="Q28" i="1" s="1"/>
  <c r="I29" i="1"/>
  <c r="J29" i="1" s="1"/>
  <c r="L29" i="1"/>
  <c r="M29" i="1"/>
  <c r="O29" i="1"/>
  <c r="P29" i="1" s="1"/>
  <c r="Q29" i="1" s="1"/>
  <c r="I30" i="1"/>
  <c r="J30" i="1" s="1"/>
  <c r="L30" i="1"/>
  <c r="M30" i="1"/>
  <c r="O30" i="1"/>
  <c r="P30" i="1" s="1"/>
  <c r="Q30" i="1" s="1"/>
  <c r="I31" i="1"/>
  <c r="J31" i="1" s="1"/>
  <c r="L31" i="1"/>
  <c r="M31" i="1"/>
  <c r="O31" i="1"/>
  <c r="P31" i="1" s="1"/>
  <c r="Q31" i="1" s="1"/>
  <c r="I32" i="1"/>
  <c r="J32" i="1" s="1"/>
  <c r="L32" i="1"/>
  <c r="M32" i="1"/>
  <c r="O32" i="1"/>
  <c r="P32" i="1" s="1"/>
  <c r="Q32" i="1" s="1"/>
  <c r="I33" i="1"/>
  <c r="J33" i="1" s="1"/>
  <c r="L33" i="1"/>
  <c r="M33" i="1"/>
  <c r="O33" i="1"/>
  <c r="P33" i="1" s="1"/>
  <c r="Q33" i="1" s="1"/>
  <c r="I34" i="1"/>
  <c r="J34" i="1" s="1"/>
  <c r="L34" i="1"/>
  <c r="M34" i="1"/>
  <c r="O34" i="1"/>
  <c r="P34" i="1" s="1"/>
  <c r="Q34" i="1" s="1"/>
  <c r="I35" i="1"/>
  <c r="J35" i="1" s="1"/>
  <c r="L35" i="1"/>
  <c r="M35" i="1"/>
  <c r="O35" i="1"/>
  <c r="P35" i="1" s="1"/>
  <c r="Q35" i="1" s="1"/>
  <c r="L5" i="1"/>
  <c r="M5" i="1"/>
  <c r="N36" i="1" l="1"/>
  <c r="N19" i="1"/>
  <c r="N17" i="1"/>
  <c r="N22" i="1"/>
  <c r="N20" i="1"/>
  <c r="N15" i="1"/>
  <c r="N13" i="1"/>
  <c r="N11" i="1"/>
  <c r="N34" i="1"/>
  <c r="N32" i="1"/>
  <c r="N28" i="1"/>
  <c r="N26" i="1"/>
  <c r="N9" i="1"/>
  <c r="N30" i="1"/>
  <c r="N24" i="1"/>
  <c r="N7" i="1"/>
  <c r="N18" i="1"/>
  <c r="N16" i="1"/>
  <c r="N14" i="1"/>
  <c r="N35" i="1"/>
  <c r="N29" i="1"/>
  <c r="N12" i="1"/>
  <c r="N33" i="1"/>
  <c r="N27" i="1"/>
  <c r="N10" i="1"/>
  <c r="N8" i="1"/>
  <c r="N6" i="1"/>
  <c r="N31" i="1"/>
  <c r="N25" i="1"/>
  <c r="N23" i="1"/>
  <c r="N21" i="1"/>
  <c r="O5" i="1"/>
  <c r="P5" i="1" s="1"/>
  <c r="Q5" i="1" s="1"/>
  <c r="Q38" i="1" s="1"/>
  <c r="I5" i="1"/>
  <c r="J5" i="1" s="1"/>
  <c r="N5" i="1"/>
</calcChain>
</file>

<file path=xl/sharedStrings.xml><?xml version="1.0" encoding="utf-8"?>
<sst xmlns="http://schemas.openxmlformats.org/spreadsheetml/2006/main" count="132" uniqueCount="64">
  <si>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</si>
  <si>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</si>
  <si>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</si>
  <si>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</si>
  <si>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</si>
  <si>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</si>
  <si>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</si>
  <si>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</si>
  <si>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</si>
  <si>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</si>
  <si>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</si>
  <si>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</si>
  <si>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</si>
  <si>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</si>
  <si>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</si>
  <si>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</si>
  <si>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</si>
  <si>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</si>
  <si>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</si>
  <si>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</si>
  <si>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</si>
  <si>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</si>
  <si>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</si>
  <si>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</si>
  <si>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</si>
  <si>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</si>
  <si>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</si>
  <si>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шт</t>
  </si>
  <si>
    <t>Поставка изделий медицинского назначения</t>
  </si>
  <si>
    <t>Мочеприемники и калоприемники                32.50.50.141</t>
  </si>
  <si>
    <t>4</t>
  </si>
  <si>
    <t>100</t>
  </si>
  <si>
    <t>упак</t>
  </si>
  <si>
    <t>Изделия столовые, кухонные и бытовые и их детали из нержавеющей стали                       25.99.12.112</t>
  </si>
  <si>
    <t>Предметы домашнего обихода пластмассовые прочие                     22.29.23.120</t>
  </si>
  <si>
    <t>Ложки, вилки, половники, шумовки, лопаточки для тортов, ножи для рыбы, ножи для масла, щипцы для сахара и аналогичные кухонные и столовые приборы из нержавеющей стали                  25.71.14.110</t>
  </si>
  <si>
    <t xml:space="preserve">Контейнеры опасных медицинских отходов из твердой пластмассы                22.29.29.140    </t>
  </si>
  <si>
    <t>Изделия медицинские, в том числе хирургические, прочие, не включенные в другие группировки                 32.50.50.190</t>
  </si>
  <si>
    <t>Лейкопластырь для поверхностных ран                    21.20.24.110</t>
  </si>
  <si>
    <t>Изделия медицинские ватно-марлевые                          21.20.24.150</t>
  </si>
  <si>
    <t>Приборы и аппараты электродиагностические, применяемые в медицинских целях, прочие, не включенные в другие группировки                  26.60.12.129</t>
  </si>
  <si>
    <t>Стаканы и прочие сосуды для питья из прочего стекла                23.13.12.120</t>
  </si>
  <si>
    <t>Посуда столовая и кухонная пластмассовая                    22.29.23.110</t>
  </si>
  <si>
    <t>Бумага туалетная               17.22.11.110</t>
  </si>
  <si>
    <t>Изделия медицинские, в том числе хирургические, прочие, не включенные в другие группировки             32.50.50.190</t>
  </si>
  <si>
    <t>Метлы и щетки для домашней уборки  32.91.11.000</t>
  </si>
  <si>
    <t>1</t>
  </si>
  <si>
    <t>10</t>
  </si>
  <si>
    <t>2</t>
  </si>
  <si>
    <t>3</t>
  </si>
  <si>
    <t>2000</t>
  </si>
  <si>
    <t>30</t>
  </si>
  <si>
    <t>12</t>
  </si>
  <si>
    <t>5</t>
  </si>
  <si>
    <t>1650</t>
  </si>
  <si>
    <t>1120</t>
  </si>
  <si>
    <t>24</t>
  </si>
  <si>
    <t>Источник 1 КП №135</t>
  </si>
  <si>
    <t>Источник 2 КП №08_82</t>
  </si>
  <si>
    <t>Источник 3  КП №043</t>
  </si>
  <si>
    <t>Посуда столовая и кухонная из фарфора               23.41.11.110</t>
  </si>
  <si>
    <t>Шкафы деревянные прочие                  31.01.12.139</t>
  </si>
  <si>
    <t>20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</si>
  <si>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599924,00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</si>
</sst>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9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38</xdr:row>
      <xdr:rowOff>0</xdr:rowOff>
    </xdr:from>
    <xdr:to>
      <xdr:col>13</xdr:col>
      <xdr:colOff>784860</xdr:colOff>
      <xdr:row>38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view="pageBreakPreview" zoomScale="85" zoomScaleNormal="85" zoomScaleSheetLayoutView="85" workbookViewId="0">
      <pane ySplit="4" topLeftCell="A29" activePane="bottomLeft" state="frozen"/>
      <selection pane="bottomLeft" activeCell="C37" sqref="C37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25.7109375" style="1" customWidth="1"/>
    <col min="4" max="4" width="10.42578125" style="4" customWidth="1"/>
    <col min="5" max="5" width="12.28515625" style="1" customWidth="1"/>
    <col min="6" max="8" width="19.7109375" style="3" customWidth="1"/>
    <col min="9" max="10" width="16.5703125" style="3" customWidth="1"/>
    <col min="11" max="11" width="14.140625" style="7" customWidth="1"/>
    <col min="12" max="12" width="18.85546875" style="3" customWidth="1"/>
    <col min="13" max="13" width="15" style="3" customWidth="1"/>
    <col min="14" max="14" width="19.85546875" style="1" customWidth="1"/>
    <col min="15" max="15" width="22" style="1" customWidth="1"/>
    <col min="16" max="16" width="20.5703125" style="1" customWidth="1"/>
    <col min="17" max="17" width="27.42578125" style="1" customWidth="1"/>
    <col min="18" max="16384" width="9.140625" style="1"/>
  </cols>
  <sheetData>
    <row r="1" spans="1:17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7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6" customFormat="1" ht="41.25" customHeight="1">
      <c r="A3" s="49" t="s">
        <v>6</v>
      </c>
      <c r="B3" s="49"/>
      <c r="C3" s="49" t="s">
        <v>26</v>
      </c>
      <c r="D3" s="49" t="s">
        <v>10</v>
      </c>
      <c r="E3" s="49" t="s">
        <v>11</v>
      </c>
      <c r="F3" s="42" t="s">
        <v>20</v>
      </c>
      <c r="G3" s="42"/>
      <c r="H3" s="42"/>
      <c r="I3" s="42" t="s">
        <v>21</v>
      </c>
      <c r="J3" s="42" t="s">
        <v>22</v>
      </c>
      <c r="K3" s="57" t="s">
        <v>9</v>
      </c>
      <c r="L3" s="42" t="s">
        <v>23</v>
      </c>
      <c r="M3" s="42" t="s">
        <v>12</v>
      </c>
      <c r="N3" s="50" t="s">
        <v>13</v>
      </c>
      <c r="O3" s="50" t="s">
        <v>8</v>
      </c>
      <c r="P3" s="50" t="s">
        <v>19</v>
      </c>
      <c r="Q3" s="52" t="s">
        <v>14</v>
      </c>
    </row>
    <row r="4" spans="1:17" s="6" customFormat="1" ht="28.5">
      <c r="A4" s="49"/>
      <c r="B4" s="49"/>
      <c r="C4" s="49"/>
      <c r="D4" s="49"/>
      <c r="E4" s="49"/>
      <c r="F4" s="8" t="s">
        <v>57</v>
      </c>
      <c r="G4" s="8" t="s">
        <v>58</v>
      </c>
      <c r="H4" s="8" t="s">
        <v>59</v>
      </c>
      <c r="I4" s="43"/>
      <c r="J4" s="43"/>
      <c r="K4" s="58"/>
      <c r="L4" s="43" t="s">
        <v>15</v>
      </c>
      <c r="M4" s="43" t="s">
        <v>16</v>
      </c>
      <c r="N4" s="51" t="s">
        <v>17</v>
      </c>
      <c r="O4" s="51" t="s">
        <v>8</v>
      </c>
      <c r="P4" s="50"/>
      <c r="Q4" s="53"/>
    </row>
    <row r="5" spans="1:17" s="24" customFormat="1" ht="51">
      <c r="A5" s="28">
        <v>1</v>
      </c>
      <c r="B5" s="27"/>
      <c r="C5" s="21" t="s">
        <v>33</v>
      </c>
      <c r="D5" s="21" t="s">
        <v>27</v>
      </c>
      <c r="E5" s="25" t="s">
        <v>46</v>
      </c>
      <c r="F5" s="32">
        <v>17000</v>
      </c>
      <c r="G5" s="22">
        <v>17426.7</v>
      </c>
      <c r="H5" s="22">
        <v>17085</v>
      </c>
      <c r="I5" s="13">
        <f t="shared" ref="I5" si="0">MIN(F5:H5)</f>
        <v>17000</v>
      </c>
      <c r="J5" s="13">
        <f t="shared" ref="J5" si="1">I5*(1+K5)</f>
        <v>17000</v>
      </c>
      <c r="K5" s="23">
        <v>0</v>
      </c>
      <c r="L5" s="26">
        <f t="shared" ref="L5" si="2">AVERAGE(F5:H5)*(1+K5)</f>
        <v>17170.566666666666</v>
      </c>
      <c r="M5" s="26">
        <f t="shared" ref="M5" si="3">STDEV(F5:H5)</f>
        <v>225.85274701303396</v>
      </c>
      <c r="N5" s="9">
        <f t="shared" ref="N5" si="4">M5/L5</f>
        <v>1.3153482432905572E-2</v>
      </c>
      <c r="O5" s="10">
        <f t="shared" ref="O5" si="5">MIN(F5,G5,H5)</f>
        <v>17000</v>
      </c>
      <c r="P5" s="22">
        <f>O5</f>
        <v>17000</v>
      </c>
      <c r="Q5" s="22">
        <f>P5*E5</f>
        <v>17000</v>
      </c>
    </row>
    <row r="6" spans="1:17" s="24" customFormat="1" ht="38.25">
      <c r="A6" s="29">
        <v>2</v>
      </c>
      <c r="B6" s="30"/>
      <c r="C6" s="21" t="s">
        <v>34</v>
      </c>
      <c r="D6" s="21" t="s">
        <v>27</v>
      </c>
      <c r="E6" s="25" t="s">
        <v>47</v>
      </c>
      <c r="F6" s="32">
        <v>1085</v>
      </c>
      <c r="G6" s="22">
        <v>1112.24</v>
      </c>
      <c r="H6" s="22">
        <v>1090.43</v>
      </c>
      <c r="I6" s="13">
        <f t="shared" ref="I6:I35" si="6">MIN(F6:H6)</f>
        <v>1085</v>
      </c>
      <c r="J6" s="13">
        <f t="shared" ref="J6:J35" si="7">I6*(1+K6)</f>
        <v>1085</v>
      </c>
      <c r="K6" s="23">
        <v>0</v>
      </c>
      <c r="L6" s="31">
        <f t="shared" ref="L6:L35" si="8">AVERAGE(F6:H6)*(1+K6)</f>
        <v>1095.8900000000001</v>
      </c>
      <c r="M6" s="31">
        <f t="shared" ref="M6:M35" si="9">STDEV(F6:H6)</f>
        <v>14.417458167097271</v>
      </c>
      <c r="N6" s="9">
        <f t="shared" ref="N6:N35" si="10">M6/L6</f>
        <v>1.3155935510952075E-2</v>
      </c>
      <c r="O6" s="10">
        <f t="shared" ref="O6:O35" si="11">MIN(F6,G6,H6)</f>
        <v>1085</v>
      </c>
      <c r="P6" s="22">
        <f t="shared" ref="P6:P35" si="12">O6</f>
        <v>1085</v>
      </c>
      <c r="Q6" s="22">
        <f t="shared" ref="Q6:Q35" si="13">P6*E6</f>
        <v>10850</v>
      </c>
    </row>
    <row r="7" spans="1:17" s="24" customFormat="1" ht="38.25">
      <c r="A7" s="29">
        <v>3</v>
      </c>
      <c r="B7" s="30"/>
      <c r="C7" s="21" t="s">
        <v>34</v>
      </c>
      <c r="D7" s="21" t="s">
        <v>27</v>
      </c>
      <c r="E7" s="25" t="s">
        <v>47</v>
      </c>
      <c r="F7" s="32">
        <v>480</v>
      </c>
      <c r="G7" s="22">
        <v>492.05</v>
      </c>
      <c r="H7" s="22">
        <v>482.4</v>
      </c>
      <c r="I7" s="13">
        <f t="shared" si="6"/>
        <v>480</v>
      </c>
      <c r="J7" s="13">
        <f t="shared" si="7"/>
        <v>480</v>
      </c>
      <c r="K7" s="23">
        <v>0</v>
      </c>
      <c r="L7" s="31">
        <f t="shared" si="8"/>
        <v>484.81666666666661</v>
      </c>
      <c r="M7" s="31">
        <f t="shared" si="9"/>
        <v>6.3781528151443245</v>
      </c>
      <c r="N7" s="9">
        <f t="shared" si="10"/>
        <v>1.3155803530841883E-2</v>
      </c>
      <c r="O7" s="10">
        <f t="shared" si="11"/>
        <v>480</v>
      </c>
      <c r="P7" s="22">
        <f t="shared" si="12"/>
        <v>480</v>
      </c>
      <c r="Q7" s="22">
        <f t="shared" si="13"/>
        <v>4800</v>
      </c>
    </row>
    <row r="8" spans="1:17" s="24" customFormat="1" ht="51">
      <c r="A8" s="29">
        <v>4</v>
      </c>
      <c r="B8" s="30"/>
      <c r="C8" s="21" t="s">
        <v>33</v>
      </c>
      <c r="D8" s="21" t="s">
        <v>27</v>
      </c>
      <c r="E8" s="25" t="s">
        <v>48</v>
      </c>
      <c r="F8" s="32">
        <v>11100</v>
      </c>
      <c r="G8" s="22">
        <v>11378.61</v>
      </c>
      <c r="H8" s="22">
        <v>11155.5</v>
      </c>
      <c r="I8" s="13">
        <f t="shared" si="6"/>
        <v>11100</v>
      </c>
      <c r="J8" s="13">
        <f t="shared" si="7"/>
        <v>11100</v>
      </c>
      <c r="K8" s="23">
        <v>0</v>
      </c>
      <c r="L8" s="31">
        <f t="shared" si="8"/>
        <v>11211.37</v>
      </c>
      <c r="M8" s="31">
        <f t="shared" si="9"/>
        <v>147.46855834380457</v>
      </c>
      <c r="N8" s="9">
        <f t="shared" si="10"/>
        <v>1.3153482432905574E-2</v>
      </c>
      <c r="O8" s="10">
        <f t="shared" si="11"/>
        <v>11100</v>
      </c>
      <c r="P8" s="22">
        <f t="shared" si="12"/>
        <v>11100</v>
      </c>
      <c r="Q8" s="22">
        <f t="shared" si="13"/>
        <v>22200</v>
      </c>
    </row>
    <row r="9" spans="1:17" s="24" customFormat="1" ht="51">
      <c r="A9" s="29">
        <v>5</v>
      </c>
      <c r="B9" s="30"/>
      <c r="C9" s="21" t="s">
        <v>33</v>
      </c>
      <c r="D9" s="21" t="s">
        <v>27</v>
      </c>
      <c r="E9" s="25" t="s">
        <v>46</v>
      </c>
      <c r="F9" s="32">
        <v>6000</v>
      </c>
      <c r="G9" s="22">
        <v>6150.6</v>
      </c>
      <c r="H9" s="22">
        <v>6030</v>
      </c>
      <c r="I9" s="13">
        <f t="shared" si="6"/>
        <v>6000</v>
      </c>
      <c r="J9" s="13">
        <f t="shared" si="7"/>
        <v>6000</v>
      </c>
      <c r="K9" s="23">
        <v>0</v>
      </c>
      <c r="L9" s="31">
        <f t="shared" si="8"/>
        <v>6060.2</v>
      </c>
      <c r="M9" s="31">
        <f t="shared" si="9"/>
        <v>79.712734239894402</v>
      </c>
      <c r="N9" s="9">
        <f t="shared" si="10"/>
        <v>1.3153482432905582E-2</v>
      </c>
      <c r="O9" s="10">
        <f t="shared" si="11"/>
        <v>6000</v>
      </c>
      <c r="P9" s="22">
        <f t="shared" si="12"/>
        <v>6000</v>
      </c>
      <c r="Q9" s="22">
        <f t="shared" si="13"/>
        <v>6000</v>
      </c>
    </row>
    <row r="10" spans="1:17" s="24" customFormat="1" ht="51">
      <c r="A10" s="29">
        <v>6</v>
      </c>
      <c r="B10" s="30"/>
      <c r="C10" s="21" t="s">
        <v>33</v>
      </c>
      <c r="D10" s="21" t="s">
        <v>27</v>
      </c>
      <c r="E10" s="25" t="s">
        <v>48</v>
      </c>
      <c r="F10" s="32">
        <v>6400</v>
      </c>
      <c r="G10" s="22">
        <v>6560.64</v>
      </c>
      <c r="H10" s="22">
        <v>6432</v>
      </c>
      <c r="I10" s="13">
        <f t="shared" si="6"/>
        <v>6400</v>
      </c>
      <c r="J10" s="13">
        <f t="shared" si="7"/>
        <v>6400</v>
      </c>
      <c r="K10" s="23">
        <v>0</v>
      </c>
      <c r="L10" s="31">
        <f t="shared" si="8"/>
        <v>6464.2133333333331</v>
      </c>
      <c r="M10" s="31">
        <f t="shared" si="9"/>
        <v>85.026916522553989</v>
      </c>
      <c r="N10" s="9">
        <f t="shared" si="10"/>
        <v>1.3153482432905575E-2</v>
      </c>
      <c r="O10" s="10">
        <f t="shared" si="11"/>
        <v>6400</v>
      </c>
      <c r="P10" s="22">
        <f t="shared" si="12"/>
        <v>6400</v>
      </c>
      <c r="Q10" s="22">
        <f t="shared" si="13"/>
        <v>12800</v>
      </c>
    </row>
    <row r="11" spans="1:17" s="24" customFormat="1" ht="51">
      <c r="A11" s="29">
        <v>7</v>
      </c>
      <c r="B11" s="30"/>
      <c r="C11" s="21" t="s">
        <v>33</v>
      </c>
      <c r="D11" s="21" t="s">
        <v>27</v>
      </c>
      <c r="E11" s="25" t="s">
        <v>46</v>
      </c>
      <c r="F11" s="32">
        <v>2000</v>
      </c>
      <c r="G11" s="22">
        <v>2050.1999999999998</v>
      </c>
      <c r="H11" s="22">
        <v>2010</v>
      </c>
      <c r="I11" s="13">
        <f t="shared" si="6"/>
        <v>2000</v>
      </c>
      <c r="J11" s="13">
        <f t="shared" si="7"/>
        <v>2000</v>
      </c>
      <c r="K11" s="23">
        <v>0</v>
      </c>
      <c r="L11" s="31">
        <f t="shared" si="8"/>
        <v>2020.0666666666666</v>
      </c>
      <c r="M11" s="31">
        <f t="shared" si="9"/>
        <v>26.57091141329796</v>
      </c>
      <c r="N11" s="9">
        <f t="shared" si="10"/>
        <v>1.3153482432905495E-2</v>
      </c>
      <c r="O11" s="10">
        <f t="shared" si="11"/>
        <v>2000</v>
      </c>
      <c r="P11" s="22">
        <f t="shared" si="12"/>
        <v>2000</v>
      </c>
      <c r="Q11" s="22">
        <f t="shared" si="13"/>
        <v>2000</v>
      </c>
    </row>
    <row r="12" spans="1:17" s="24" customFormat="1" ht="51">
      <c r="A12" s="29">
        <v>8</v>
      </c>
      <c r="B12" s="30"/>
      <c r="C12" s="21" t="s">
        <v>36</v>
      </c>
      <c r="D12" s="21" t="s">
        <v>27</v>
      </c>
      <c r="E12" s="25" t="s">
        <v>48</v>
      </c>
      <c r="F12" s="32">
        <v>2570</v>
      </c>
      <c r="G12" s="22">
        <v>2634.51</v>
      </c>
      <c r="H12" s="22">
        <v>2582.85</v>
      </c>
      <c r="I12" s="13">
        <f t="shared" si="6"/>
        <v>2570</v>
      </c>
      <c r="J12" s="13">
        <f t="shared" si="7"/>
        <v>2570</v>
      </c>
      <c r="K12" s="23">
        <v>0</v>
      </c>
      <c r="L12" s="31">
        <f t="shared" si="8"/>
        <v>2595.7866666666669</v>
      </c>
      <c r="M12" s="31">
        <f t="shared" si="9"/>
        <v>34.145322276021105</v>
      </c>
      <c r="N12" s="9">
        <f t="shared" si="10"/>
        <v>1.3154132700692316E-2</v>
      </c>
      <c r="O12" s="10">
        <f t="shared" si="11"/>
        <v>2570</v>
      </c>
      <c r="P12" s="22">
        <f t="shared" si="12"/>
        <v>2570</v>
      </c>
      <c r="Q12" s="22">
        <f t="shared" si="13"/>
        <v>5140</v>
      </c>
    </row>
    <row r="13" spans="1:17" s="24" customFormat="1" ht="63.75">
      <c r="A13" s="29">
        <v>9</v>
      </c>
      <c r="B13" s="30"/>
      <c r="C13" s="21" t="s">
        <v>37</v>
      </c>
      <c r="D13" s="21" t="s">
        <v>27</v>
      </c>
      <c r="E13" s="25" t="s">
        <v>49</v>
      </c>
      <c r="F13" s="32">
        <v>1780</v>
      </c>
      <c r="G13" s="22">
        <v>1824.68</v>
      </c>
      <c r="H13" s="22">
        <v>1788.9</v>
      </c>
      <c r="I13" s="13">
        <f t="shared" si="6"/>
        <v>1780</v>
      </c>
      <c r="J13" s="13">
        <f t="shared" si="7"/>
        <v>1780</v>
      </c>
      <c r="K13" s="23">
        <v>0</v>
      </c>
      <c r="L13" s="31">
        <f t="shared" si="8"/>
        <v>1797.86</v>
      </c>
      <c r="M13" s="31">
        <f t="shared" si="9"/>
        <v>23.649245231085089</v>
      </c>
      <c r="N13" s="9">
        <f t="shared" si="10"/>
        <v>1.3154108346080946E-2</v>
      </c>
      <c r="O13" s="10">
        <f t="shared" si="11"/>
        <v>1780</v>
      </c>
      <c r="P13" s="22">
        <f t="shared" si="12"/>
        <v>1780</v>
      </c>
      <c r="Q13" s="22">
        <f t="shared" si="13"/>
        <v>5340</v>
      </c>
    </row>
    <row r="14" spans="1:17" s="24" customFormat="1" ht="38.25">
      <c r="A14" s="29">
        <v>10</v>
      </c>
      <c r="B14" s="30"/>
      <c r="C14" s="21" t="s">
        <v>29</v>
      </c>
      <c r="D14" s="21" t="s">
        <v>27</v>
      </c>
      <c r="E14" s="25" t="s">
        <v>31</v>
      </c>
      <c r="F14" s="32">
        <v>756.04</v>
      </c>
      <c r="G14" s="22">
        <v>775.02</v>
      </c>
      <c r="H14" s="22">
        <v>759.82</v>
      </c>
      <c r="I14" s="13">
        <f t="shared" si="6"/>
        <v>756.04</v>
      </c>
      <c r="J14" s="13">
        <f t="shared" si="7"/>
        <v>756.04</v>
      </c>
      <c r="K14" s="23">
        <v>0</v>
      </c>
      <c r="L14" s="31">
        <f t="shared" si="8"/>
        <v>763.62666666666667</v>
      </c>
      <c r="M14" s="31">
        <f t="shared" si="9"/>
        <v>10.046299484553167</v>
      </c>
      <c r="N14" s="9">
        <f t="shared" si="10"/>
        <v>1.3156035433396555E-2</v>
      </c>
      <c r="O14" s="10">
        <f t="shared" si="11"/>
        <v>756.04</v>
      </c>
      <c r="P14" s="22">
        <f t="shared" si="12"/>
        <v>756.04</v>
      </c>
      <c r="Q14" s="22">
        <f t="shared" si="13"/>
        <v>75604</v>
      </c>
    </row>
    <row r="15" spans="1:17" s="24" customFormat="1" ht="63.75">
      <c r="A15" s="29">
        <v>11</v>
      </c>
      <c r="B15" s="30"/>
      <c r="C15" s="21" t="s">
        <v>37</v>
      </c>
      <c r="D15" s="21" t="s">
        <v>27</v>
      </c>
      <c r="E15" s="25" t="s">
        <v>46</v>
      </c>
      <c r="F15" s="32">
        <v>2132.5</v>
      </c>
      <c r="G15" s="22">
        <v>2186.02</v>
      </c>
      <c r="H15" s="22">
        <v>2143.16</v>
      </c>
      <c r="I15" s="13">
        <f t="shared" si="6"/>
        <v>2132.5</v>
      </c>
      <c r="J15" s="13">
        <f t="shared" si="7"/>
        <v>2132.5</v>
      </c>
      <c r="K15" s="23">
        <v>0</v>
      </c>
      <c r="L15" s="31">
        <f t="shared" si="8"/>
        <v>2153.8933333333334</v>
      </c>
      <c r="M15" s="31">
        <f t="shared" si="9"/>
        <v>28.328447421864372</v>
      </c>
      <c r="N15" s="9">
        <f t="shared" si="10"/>
        <v>1.3152205349938887E-2</v>
      </c>
      <c r="O15" s="10">
        <f t="shared" si="11"/>
        <v>2132.5</v>
      </c>
      <c r="P15" s="22">
        <f t="shared" si="12"/>
        <v>2132.5</v>
      </c>
      <c r="Q15" s="22">
        <f t="shared" si="13"/>
        <v>2132.5</v>
      </c>
    </row>
    <row r="16" spans="1:17" s="24" customFormat="1" ht="38.25">
      <c r="A16" s="29">
        <v>12</v>
      </c>
      <c r="B16" s="30"/>
      <c r="C16" s="21" t="s">
        <v>38</v>
      </c>
      <c r="D16" s="21" t="s">
        <v>27</v>
      </c>
      <c r="E16" s="25" t="s">
        <v>50</v>
      </c>
      <c r="F16" s="32">
        <v>10.5</v>
      </c>
      <c r="G16" s="22">
        <v>10.76</v>
      </c>
      <c r="H16" s="22">
        <v>10.55</v>
      </c>
      <c r="I16" s="13">
        <f t="shared" si="6"/>
        <v>10.5</v>
      </c>
      <c r="J16" s="13">
        <f t="shared" si="7"/>
        <v>10.5</v>
      </c>
      <c r="K16" s="23">
        <v>0</v>
      </c>
      <c r="L16" s="31">
        <f t="shared" si="8"/>
        <v>10.603333333333333</v>
      </c>
      <c r="M16" s="31">
        <f t="shared" si="9"/>
        <v>0.13796134724383227</v>
      </c>
      <c r="N16" s="9">
        <f t="shared" si="10"/>
        <v>1.3011129887818195E-2</v>
      </c>
      <c r="O16" s="10">
        <f t="shared" si="11"/>
        <v>10.5</v>
      </c>
      <c r="P16" s="22">
        <f t="shared" si="12"/>
        <v>10.5</v>
      </c>
      <c r="Q16" s="22">
        <f t="shared" si="13"/>
        <v>21000</v>
      </c>
    </row>
    <row r="17" spans="1:17" s="24" customFormat="1" ht="102">
      <c r="A17" s="29">
        <v>13</v>
      </c>
      <c r="B17" s="30"/>
      <c r="C17" s="21" t="s">
        <v>35</v>
      </c>
      <c r="D17" s="21" t="s">
        <v>27</v>
      </c>
      <c r="E17" s="25" t="s">
        <v>48</v>
      </c>
      <c r="F17" s="32">
        <v>580</v>
      </c>
      <c r="G17" s="22">
        <v>594.55999999999995</v>
      </c>
      <c r="H17" s="22">
        <v>582.9</v>
      </c>
      <c r="I17" s="13">
        <f t="shared" si="6"/>
        <v>580</v>
      </c>
      <c r="J17" s="13">
        <f t="shared" si="7"/>
        <v>580</v>
      </c>
      <c r="K17" s="23">
        <v>0</v>
      </c>
      <c r="L17" s="31">
        <f t="shared" si="8"/>
        <v>585.82000000000005</v>
      </c>
      <c r="M17" s="31">
        <f t="shared" si="9"/>
        <v>7.7066983851711486</v>
      </c>
      <c r="N17" s="9">
        <f t="shared" si="10"/>
        <v>1.3155403340908723E-2</v>
      </c>
      <c r="O17" s="10">
        <f t="shared" si="11"/>
        <v>580</v>
      </c>
      <c r="P17" s="22">
        <f t="shared" si="12"/>
        <v>580</v>
      </c>
      <c r="Q17" s="22">
        <f t="shared" si="13"/>
        <v>1160</v>
      </c>
    </row>
    <row r="18" spans="1:17" s="24" customFormat="1" ht="102">
      <c r="A18" s="29">
        <v>14</v>
      </c>
      <c r="B18" s="30"/>
      <c r="C18" s="21" t="s">
        <v>35</v>
      </c>
      <c r="D18" s="21" t="s">
        <v>27</v>
      </c>
      <c r="E18" s="25" t="s">
        <v>51</v>
      </c>
      <c r="F18" s="32">
        <v>8.75</v>
      </c>
      <c r="G18" s="22">
        <v>8.9700000000000006</v>
      </c>
      <c r="H18" s="22">
        <v>8.7899999999999991</v>
      </c>
      <c r="I18" s="13">
        <f t="shared" si="6"/>
        <v>8.75</v>
      </c>
      <c r="J18" s="13">
        <f t="shared" si="7"/>
        <v>8.75</v>
      </c>
      <c r="K18" s="23">
        <v>0</v>
      </c>
      <c r="L18" s="31">
        <f t="shared" si="8"/>
        <v>8.836666666666666</v>
      </c>
      <c r="M18" s="31">
        <f t="shared" si="9"/>
        <v>0.11718930554164683</v>
      </c>
      <c r="N18" s="9">
        <f t="shared" si="10"/>
        <v>1.3261709416255773E-2</v>
      </c>
      <c r="O18" s="10">
        <f t="shared" si="11"/>
        <v>8.75</v>
      </c>
      <c r="P18" s="22">
        <f t="shared" si="12"/>
        <v>8.75</v>
      </c>
      <c r="Q18" s="22">
        <f t="shared" si="13"/>
        <v>262.5</v>
      </c>
    </row>
    <row r="19" spans="1:17" s="24" customFormat="1" ht="102">
      <c r="A19" s="29">
        <v>15</v>
      </c>
      <c r="B19" s="30"/>
      <c r="C19" s="21" t="s">
        <v>35</v>
      </c>
      <c r="D19" s="21" t="s">
        <v>27</v>
      </c>
      <c r="E19" s="25" t="s">
        <v>52</v>
      </c>
      <c r="F19" s="32">
        <v>16.25</v>
      </c>
      <c r="G19" s="22">
        <v>16.66</v>
      </c>
      <c r="H19" s="22">
        <v>16.329999999999998</v>
      </c>
      <c r="I19" s="13">
        <f t="shared" si="6"/>
        <v>16.25</v>
      </c>
      <c r="J19" s="13">
        <f t="shared" si="7"/>
        <v>16.25</v>
      </c>
      <c r="K19" s="23">
        <v>0</v>
      </c>
      <c r="L19" s="31">
        <f t="shared" si="8"/>
        <v>16.41333333333333</v>
      </c>
      <c r="M19" s="31">
        <f t="shared" si="9"/>
        <v>0.21733231083604093</v>
      </c>
      <c r="N19" s="9">
        <f t="shared" si="10"/>
        <v>1.3241204965640189E-2</v>
      </c>
      <c r="O19" s="10">
        <f t="shared" si="11"/>
        <v>16.25</v>
      </c>
      <c r="P19" s="22">
        <f t="shared" si="12"/>
        <v>16.25</v>
      </c>
      <c r="Q19" s="22">
        <f t="shared" si="13"/>
        <v>195</v>
      </c>
    </row>
    <row r="20" spans="1:17" s="24" customFormat="1" ht="63.75">
      <c r="A20" s="29">
        <v>16</v>
      </c>
      <c r="B20" s="30"/>
      <c r="C20" s="21" t="s">
        <v>37</v>
      </c>
      <c r="D20" s="21" t="s">
        <v>27</v>
      </c>
      <c r="E20" s="25" t="s">
        <v>31</v>
      </c>
      <c r="F20" s="32">
        <v>395.6</v>
      </c>
      <c r="G20" s="22">
        <v>405.53</v>
      </c>
      <c r="H20" s="22">
        <v>397.58</v>
      </c>
      <c r="I20" s="13">
        <f t="shared" si="6"/>
        <v>395.6</v>
      </c>
      <c r="J20" s="13">
        <f t="shared" si="7"/>
        <v>395.6</v>
      </c>
      <c r="K20" s="23">
        <v>0</v>
      </c>
      <c r="L20" s="31">
        <f t="shared" si="8"/>
        <v>399.57</v>
      </c>
      <c r="M20" s="31">
        <f t="shared" si="9"/>
        <v>5.2555970165148489</v>
      </c>
      <c r="N20" s="9">
        <f t="shared" si="10"/>
        <v>1.3153132158357356E-2</v>
      </c>
      <c r="O20" s="10">
        <f t="shared" si="11"/>
        <v>395.6</v>
      </c>
      <c r="P20" s="22">
        <f t="shared" si="12"/>
        <v>395.6</v>
      </c>
      <c r="Q20" s="22">
        <f t="shared" si="13"/>
        <v>39560</v>
      </c>
    </row>
    <row r="21" spans="1:17" s="24" customFormat="1" ht="38.25">
      <c r="A21" s="29">
        <v>17</v>
      </c>
      <c r="B21" s="30"/>
      <c r="C21" s="21" t="s">
        <v>60</v>
      </c>
      <c r="D21" s="21" t="s">
        <v>27</v>
      </c>
      <c r="E21" s="25" t="s">
        <v>62</v>
      </c>
      <c r="F21" s="32">
        <v>242.5</v>
      </c>
      <c r="G21" s="22">
        <v>248.58</v>
      </c>
      <c r="H21" s="22">
        <v>243.71</v>
      </c>
      <c r="I21" s="13">
        <f t="shared" si="6"/>
        <v>242.5</v>
      </c>
      <c r="J21" s="13">
        <f t="shared" si="7"/>
        <v>242.5</v>
      </c>
      <c r="K21" s="23">
        <v>0</v>
      </c>
      <c r="L21" s="31">
        <f t="shared" si="8"/>
        <v>244.93000000000004</v>
      </c>
      <c r="M21" s="31">
        <f t="shared" si="9"/>
        <v>3.2183691522260207</v>
      </c>
      <c r="N21" s="9">
        <f t="shared" si="10"/>
        <v>1.3139954894157597E-2</v>
      </c>
      <c r="O21" s="10">
        <f t="shared" si="11"/>
        <v>242.5</v>
      </c>
      <c r="P21" s="22">
        <f t="shared" si="12"/>
        <v>242.5</v>
      </c>
      <c r="Q21" s="22">
        <f t="shared" si="13"/>
        <v>4850</v>
      </c>
    </row>
    <row r="22" spans="1:17" s="24" customFormat="1" ht="102">
      <c r="A22" s="29">
        <v>18</v>
      </c>
      <c r="B22" s="30"/>
      <c r="C22" s="21" t="s">
        <v>35</v>
      </c>
      <c r="D22" s="21" t="s">
        <v>27</v>
      </c>
      <c r="E22" s="25" t="s">
        <v>48</v>
      </c>
      <c r="F22" s="32">
        <v>1500</v>
      </c>
      <c r="G22" s="22">
        <v>1537.65</v>
      </c>
      <c r="H22" s="22">
        <v>1507.5</v>
      </c>
      <c r="I22" s="13">
        <f t="shared" si="6"/>
        <v>1500</v>
      </c>
      <c r="J22" s="13">
        <f t="shared" si="7"/>
        <v>1500</v>
      </c>
      <c r="K22" s="23">
        <v>0</v>
      </c>
      <c r="L22" s="31">
        <f t="shared" si="8"/>
        <v>1515.05</v>
      </c>
      <c r="M22" s="31">
        <f t="shared" si="9"/>
        <v>19.928183559973601</v>
      </c>
      <c r="N22" s="9">
        <f t="shared" si="10"/>
        <v>1.3153482432905582E-2</v>
      </c>
      <c r="O22" s="10">
        <f t="shared" si="11"/>
        <v>1500</v>
      </c>
      <c r="P22" s="22">
        <f t="shared" si="12"/>
        <v>1500</v>
      </c>
      <c r="Q22" s="22">
        <f t="shared" si="13"/>
        <v>3000</v>
      </c>
    </row>
    <row r="23" spans="1:17" s="24" customFormat="1" ht="102">
      <c r="A23" s="29">
        <v>19</v>
      </c>
      <c r="B23" s="30"/>
      <c r="C23" s="21" t="s">
        <v>35</v>
      </c>
      <c r="D23" s="21" t="s">
        <v>27</v>
      </c>
      <c r="E23" s="25" t="s">
        <v>53</v>
      </c>
      <c r="F23" s="32">
        <v>1586.9999999999998</v>
      </c>
      <c r="G23" s="22">
        <v>1626.84</v>
      </c>
      <c r="H23" s="22">
        <v>1594.94</v>
      </c>
      <c r="I23" s="13">
        <f t="shared" si="6"/>
        <v>1586.9999999999998</v>
      </c>
      <c r="J23" s="13">
        <f t="shared" si="7"/>
        <v>1586.9999999999998</v>
      </c>
      <c r="K23" s="23">
        <v>0</v>
      </c>
      <c r="L23" s="31">
        <f t="shared" si="8"/>
        <v>1602.9266666666665</v>
      </c>
      <c r="M23" s="31">
        <f t="shared" si="9"/>
        <v>21.086643481913725</v>
      </c>
      <c r="N23" s="9">
        <f t="shared" si="10"/>
        <v>1.3155089325305208E-2</v>
      </c>
      <c r="O23" s="10">
        <f t="shared" si="11"/>
        <v>1586.9999999999998</v>
      </c>
      <c r="P23" s="22">
        <f t="shared" si="12"/>
        <v>1586.9999999999998</v>
      </c>
      <c r="Q23" s="22">
        <f t="shared" si="13"/>
        <v>7934.9999999999991</v>
      </c>
    </row>
    <row r="24" spans="1:17" s="24" customFormat="1" ht="38.25">
      <c r="A24" s="29">
        <v>20</v>
      </c>
      <c r="B24" s="30"/>
      <c r="C24" s="21" t="s">
        <v>39</v>
      </c>
      <c r="D24" s="21" t="s">
        <v>27</v>
      </c>
      <c r="E24" s="25" t="s">
        <v>54</v>
      </c>
      <c r="F24" s="32">
        <v>27.5</v>
      </c>
      <c r="G24" s="22">
        <v>28.19</v>
      </c>
      <c r="H24" s="22">
        <v>27.64</v>
      </c>
      <c r="I24" s="13">
        <f t="shared" si="6"/>
        <v>27.5</v>
      </c>
      <c r="J24" s="13">
        <f t="shared" si="7"/>
        <v>27.5</v>
      </c>
      <c r="K24" s="23">
        <v>0</v>
      </c>
      <c r="L24" s="31">
        <f t="shared" si="8"/>
        <v>27.776666666666667</v>
      </c>
      <c r="M24" s="31">
        <f t="shared" si="9"/>
        <v>0.36473734842120814</v>
      </c>
      <c r="N24" s="9">
        <f t="shared" si="10"/>
        <v>1.3131069785954932E-2</v>
      </c>
      <c r="O24" s="10">
        <f t="shared" si="11"/>
        <v>27.5</v>
      </c>
      <c r="P24" s="22">
        <f t="shared" si="12"/>
        <v>27.5</v>
      </c>
      <c r="Q24" s="22">
        <f t="shared" si="13"/>
        <v>45375</v>
      </c>
    </row>
    <row r="25" spans="1:17" s="24" customFormat="1" ht="38.25">
      <c r="A25" s="29">
        <v>21</v>
      </c>
      <c r="B25" s="30"/>
      <c r="C25" s="21" t="s">
        <v>39</v>
      </c>
      <c r="D25" s="21" t="s">
        <v>27</v>
      </c>
      <c r="E25" s="25" t="s">
        <v>55</v>
      </c>
      <c r="F25" s="32">
        <v>59.4</v>
      </c>
      <c r="G25" s="22">
        <v>60.89</v>
      </c>
      <c r="H25" s="22">
        <v>59.7</v>
      </c>
      <c r="I25" s="13">
        <f t="shared" si="6"/>
        <v>59.4</v>
      </c>
      <c r="J25" s="13">
        <f t="shared" si="7"/>
        <v>59.4</v>
      </c>
      <c r="K25" s="23">
        <v>0</v>
      </c>
      <c r="L25" s="31">
        <f t="shared" si="8"/>
        <v>59.99666666666667</v>
      </c>
      <c r="M25" s="31">
        <f t="shared" si="9"/>
        <v>0.78805668154856345</v>
      </c>
      <c r="N25" s="9">
        <f t="shared" si="10"/>
        <v>1.3135007748462083E-2</v>
      </c>
      <c r="O25" s="10">
        <f t="shared" si="11"/>
        <v>59.4</v>
      </c>
      <c r="P25" s="22">
        <f t="shared" si="12"/>
        <v>59.4</v>
      </c>
      <c r="Q25" s="22">
        <f t="shared" si="13"/>
        <v>66528</v>
      </c>
    </row>
    <row r="26" spans="1:17" s="24" customFormat="1" ht="89.25">
      <c r="A26" s="29">
        <v>22</v>
      </c>
      <c r="B26" s="30"/>
      <c r="C26" s="21" t="s">
        <v>40</v>
      </c>
      <c r="D26" s="21" t="s">
        <v>27</v>
      </c>
      <c r="E26" s="25" t="s">
        <v>56</v>
      </c>
      <c r="F26" s="32">
        <v>7000</v>
      </c>
      <c r="G26" s="22">
        <v>7175.7</v>
      </c>
      <c r="H26" s="22">
        <v>7035</v>
      </c>
      <c r="I26" s="13">
        <f t="shared" si="6"/>
        <v>7000</v>
      </c>
      <c r="J26" s="13">
        <f t="shared" si="7"/>
        <v>7000</v>
      </c>
      <c r="K26" s="23">
        <v>0</v>
      </c>
      <c r="L26" s="31">
        <f t="shared" si="8"/>
        <v>7070.2333333333336</v>
      </c>
      <c r="M26" s="31">
        <f t="shared" si="9"/>
        <v>92.998189946543135</v>
      </c>
      <c r="N26" s="9">
        <f t="shared" si="10"/>
        <v>1.3153482432905534E-2</v>
      </c>
      <c r="O26" s="10">
        <f t="shared" si="11"/>
        <v>7000</v>
      </c>
      <c r="P26" s="22">
        <f t="shared" si="12"/>
        <v>7000</v>
      </c>
      <c r="Q26" s="22">
        <f t="shared" si="13"/>
        <v>168000</v>
      </c>
    </row>
    <row r="27" spans="1:17" s="24" customFormat="1" ht="38.25">
      <c r="A27" s="29">
        <v>23</v>
      </c>
      <c r="B27" s="30"/>
      <c r="C27" s="21" t="s">
        <v>41</v>
      </c>
      <c r="D27" s="21" t="s">
        <v>27</v>
      </c>
      <c r="E27" s="25" t="s">
        <v>52</v>
      </c>
      <c r="F27" s="32">
        <v>90</v>
      </c>
      <c r="G27" s="22">
        <v>92.26</v>
      </c>
      <c r="H27" s="22">
        <v>90.45</v>
      </c>
      <c r="I27" s="13">
        <f t="shared" si="6"/>
        <v>90</v>
      </c>
      <c r="J27" s="13">
        <f t="shared" si="7"/>
        <v>90</v>
      </c>
      <c r="K27" s="23">
        <v>0</v>
      </c>
      <c r="L27" s="31">
        <f t="shared" si="8"/>
        <v>90.903333333333322</v>
      </c>
      <c r="M27" s="31">
        <f t="shared" si="9"/>
        <v>1.1962580546576642</v>
      </c>
      <c r="N27" s="9">
        <f t="shared" si="10"/>
        <v>1.3159672047130627E-2</v>
      </c>
      <c r="O27" s="10">
        <f t="shared" si="11"/>
        <v>90</v>
      </c>
      <c r="P27" s="22">
        <f t="shared" si="12"/>
        <v>90</v>
      </c>
      <c r="Q27" s="22">
        <f t="shared" si="13"/>
        <v>1080</v>
      </c>
    </row>
    <row r="28" spans="1:17" s="24" customFormat="1" ht="38.25">
      <c r="A28" s="29">
        <v>24</v>
      </c>
      <c r="B28" s="30"/>
      <c r="C28" s="21" t="s">
        <v>42</v>
      </c>
      <c r="D28" s="21" t="s">
        <v>27</v>
      </c>
      <c r="E28" s="25" t="s">
        <v>53</v>
      </c>
      <c r="F28" s="32">
        <v>262.5</v>
      </c>
      <c r="G28" s="22">
        <v>269.08999999999997</v>
      </c>
      <c r="H28" s="22">
        <v>263.81</v>
      </c>
      <c r="I28" s="13">
        <f t="shared" si="6"/>
        <v>262.5</v>
      </c>
      <c r="J28" s="13">
        <f t="shared" si="7"/>
        <v>262.5</v>
      </c>
      <c r="K28" s="23">
        <v>0</v>
      </c>
      <c r="L28" s="31">
        <f t="shared" si="8"/>
        <v>265.13333333333327</v>
      </c>
      <c r="M28" s="31">
        <f t="shared" si="9"/>
        <v>3.4886148158449983</v>
      </c>
      <c r="N28" s="9">
        <f t="shared" si="10"/>
        <v>1.3157963851565247E-2</v>
      </c>
      <c r="O28" s="10">
        <f t="shared" si="11"/>
        <v>262.5</v>
      </c>
      <c r="P28" s="22">
        <f t="shared" si="12"/>
        <v>262.5</v>
      </c>
      <c r="Q28" s="22">
        <f t="shared" si="13"/>
        <v>1312.5</v>
      </c>
    </row>
    <row r="29" spans="1:17" s="24" customFormat="1" ht="51">
      <c r="A29" s="29">
        <v>25</v>
      </c>
      <c r="B29" s="30"/>
      <c r="C29" s="21" t="s">
        <v>33</v>
      </c>
      <c r="D29" s="21" t="s">
        <v>27</v>
      </c>
      <c r="E29" s="25" t="s">
        <v>49</v>
      </c>
      <c r="F29" s="32">
        <v>242.5</v>
      </c>
      <c r="G29" s="22">
        <v>248.58</v>
      </c>
      <c r="H29" s="22">
        <v>243.71</v>
      </c>
      <c r="I29" s="13">
        <f t="shared" si="6"/>
        <v>242.5</v>
      </c>
      <c r="J29" s="13">
        <f t="shared" si="7"/>
        <v>242.5</v>
      </c>
      <c r="K29" s="23">
        <v>0</v>
      </c>
      <c r="L29" s="31">
        <f t="shared" si="8"/>
        <v>244.93000000000004</v>
      </c>
      <c r="M29" s="31">
        <f t="shared" si="9"/>
        <v>3.2183691522260207</v>
      </c>
      <c r="N29" s="9">
        <f t="shared" si="10"/>
        <v>1.3139954894157597E-2</v>
      </c>
      <c r="O29" s="10">
        <f t="shared" si="11"/>
        <v>242.5</v>
      </c>
      <c r="P29" s="22">
        <f t="shared" si="12"/>
        <v>242.5</v>
      </c>
      <c r="Q29" s="22">
        <f t="shared" si="13"/>
        <v>727.5</v>
      </c>
    </row>
    <row r="30" spans="1:17" s="24" customFormat="1" ht="38.25">
      <c r="A30" s="29">
        <v>26</v>
      </c>
      <c r="B30" s="30"/>
      <c r="C30" s="21" t="s">
        <v>60</v>
      </c>
      <c r="D30" s="21" t="s">
        <v>27</v>
      </c>
      <c r="E30" s="25" t="s">
        <v>62</v>
      </c>
      <c r="F30" s="32">
        <v>210</v>
      </c>
      <c r="G30" s="22">
        <v>215.27</v>
      </c>
      <c r="H30" s="22">
        <v>211.05</v>
      </c>
      <c r="I30" s="13">
        <f t="shared" si="6"/>
        <v>210</v>
      </c>
      <c r="J30" s="13">
        <f t="shared" si="7"/>
        <v>210</v>
      </c>
      <c r="K30" s="23">
        <v>0</v>
      </c>
      <c r="L30" s="31">
        <f t="shared" si="8"/>
        <v>212.10666666666665</v>
      </c>
      <c r="M30" s="31">
        <f t="shared" si="9"/>
        <v>2.7893786643862737</v>
      </c>
      <c r="N30" s="9">
        <f t="shared" si="10"/>
        <v>1.315082976043315E-2</v>
      </c>
      <c r="O30" s="10">
        <f t="shared" si="11"/>
        <v>210</v>
      </c>
      <c r="P30" s="22">
        <f t="shared" si="12"/>
        <v>210</v>
      </c>
      <c r="Q30" s="22">
        <f t="shared" si="13"/>
        <v>4200</v>
      </c>
    </row>
    <row r="31" spans="1:17" s="24" customFormat="1" ht="51">
      <c r="A31" s="29">
        <v>27</v>
      </c>
      <c r="B31" s="30"/>
      <c r="C31" s="21" t="s">
        <v>33</v>
      </c>
      <c r="D31" s="21" t="s">
        <v>27</v>
      </c>
      <c r="E31" s="25" t="s">
        <v>46</v>
      </c>
      <c r="F31" s="32">
        <v>28000</v>
      </c>
      <c r="G31" s="22">
        <v>28702.799999999999</v>
      </c>
      <c r="H31" s="22">
        <v>28140</v>
      </c>
      <c r="I31" s="13">
        <f t="shared" si="6"/>
        <v>28000</v>
      </c>
      <c r="J31" s="13">
        <f t="shared" si="7"/>
        <v>28000</v>
      </c>
      <c r="K31" s="23">
        <v>0</v>
      </c>
      <c r="L31" s="31">
        <f t="shared" si="8"/>
        <v>28280.933333333334</v>
      </c>
      <c r="M31" s="31">
        <f t="shared" si="9"/>
        <v>371.99275978617254</v>
      </c>
      <c r="N31" s="9">
        <f t="shared" si="10"/>
        <v>1.3153482432905534E-2</v>
      </c>
      <c r="O31" s="10">
        <f t="shared" si="11"/>
        <v>28000</v>
      </c>
      <c r="P31" s="22">
        <f t="shared" si="12"/>
        <v>28000</v>
      </c>
      <c r="Q31" s="22">
        <f t="shared" si="13"/>
        <v>28000</v>
      </c>
    </row>
    <row r="32" spans="1:17" s="24" customFormat="1" ht="25.5">
      <c r="A32" s="29">
        <v>28</v>
      </c>
      <c r="B32" s="30"/>
      <c r="C32" s="21" t="s">
        <v>43</v>
      </c>
      <c r="D32" s="21" t="s">
        <v>32</v>
      </c>
      <c r="E32" s="25" t="s">
        <v>30</v>
      </c>
      <c r="F32" s="32">
        <v>2327.5</v>
      </c>
      <c r="G32" s="22">
        <v>2385.92</v>
      </c>
      <c r="H32" s="22">
        <v>2339.14</v>
      </c>
      <c r="I32" s="13">
        <f t="shared" si="6"/>
        <v>2327.5</v>
      </c>
      <c r="J32" s="13">
        <f t="shared" si="7"/>
        <v>2327.5</v>
      </c>
      <c r="K32" s="23">
        <v>0</v>
      </c>
      <c r="L32" s="31">
        <f t="shared" si="8"/>
        <v>2350.853333333333</v>
      </c>
      <c r="M32" s="31">
        <f t="shared" si="9"/>
        <v>30.921282853939573</v>
      </c>
      <c r="N32" s="9">
        <f t="shared" si="10"/>
        <v>1.3153216500365645E-2</v>
      </c>
      <c r="O32" s="10">
        <f t="shared" si="11"/>
        <v>2327.5</v>
      </c>
      <c r="P32" s="22">
        <f t="shared" si="12"/>
        <v>2327.5</v>
      </c>
      <c r="Q32" s="22">
        <f t="shared" si="13"/>
        <v>9310</v>
      </c>
    </row>
    <row r="33" spans="1:17" s="24" customFormat="1" ht="63.75">
      <c r="A33" s="29">
        <v>29</v>
      </c>
      <c r="B33" s="30"/>
      <c r="C33" s="21" t="s">
        <v>44</v>
      </c>
      <c r="D33" s="21" t="s">
        <v>27</v>
      </c>
      <c r="E33" s="25" t="s">
        <v>46</v>
      </c>
      <c r="F33" s="32">
        <v>15000</v>
      </c>
      <c r="G33" s="22">
        <v>15376.5</v>
      </c>
      <c r="H33" s="22">
        <v>15075</v>
      </c>
      <c r="I33" s="13">
        <f t="shared" si="6"/>
        <v>15000</v>
      </c>
      <c r="J33" s="13">
        <f t="shared" si="7"/>
        <v>15000</v>
      </c>
      <c r="K33" s="23">
        <v>0</v>
      </c>
      <c r="L33" s="31">
        <f t="shared" si="8"/>
        <v>15150.5</v>
      </c>
      <c r="M33" s="31">
        <f t="shared" si="9"/>
        <v>199.28183559973547</v>
      </c>
      <c r="N33" s="9">
        <f t="shared" si="10"/>
        <v>1.3153482432905546E-2</v>
      </c>
      <c r="O33" s="10">
        <f t="shared" si="11"/>
        <v>15000</v>
      </c>
      <c r="P33" s="22">
        <f t="shared" si="12"/>
        <v>15000</v>
      </c>
      <c r="Q33" s="22">
        <f t="shared" si="13"/>
        <v>15000</v>
      </c>
    </row>
    <row r="34" spans="1:17" s="24" customFormat="1" ht="51">
      <c r="A34" s="29">
        <v>30</v>
      </c>
      <c r="B34" s="30"/>
      <c r="C34" s="21" t="s">
        <v>33</v>
      </c>
      <c r="D34" s="21" t="s">
        <v>27</v>
      </c>
      <c r="E34" s="25" t="s">
        <v>46</v>
      </c>
      <c r="F34" s="32">
        <v>4000</v>
      </c>
      <c r="G34" s="22">
        <v>4100.3999999999996</v>
      </c>
      <c r="H34" s="22">
        <v>4020</v>
      </c>
      <c r="I34" s="13">
        <f t="shared" si="6"/>
        <v>4000</v>
      </c>
      <c r="J34" s="13">
        <f t="shared" si="7"/>
        <v>4000</v>
      </c>
      <c r="K34" s="23">
        <v>0</v>
      </c>
      <c r="L34" s="31">
        <f t="shared" si="8"/>
        <v>4040.1333333333332</v>
      </c>
      <c r="M34" s="31">
        <f t="shared" si="9"/>
        <v>53.14182282659592</v>
      </c>
      <c r="N34" s="9">
        <f t="shared" si="10"/>
        <v>1.3153482432905495E-2</v>
      </c>
      <c r="O34" s="10">
        <f t="shared" si="11"/>
        <v>4000</v>
      </c>
      <c r="P34" s="22">
        <f t="shared" si="12"/>
        <v>4000</v>
      </c>
      <c r="Q34" s="22">
        <f t="shared" si="13"/>
        <v>4000</v>
      </c>
    </row>
    <row r="35" spans="1:17" s="24" customFormat="1" ht="25.5">
      <c r="A35" s="29">
        <v>31</v>
      </c>
      <c r="B35" s="30"/>
      <c r="C35" s="21" t="s">
        <v>45</v>
      </c>
      <c r="D35" s="21" t="s">
        <v>27</v>
      </c>
      <c r="E35" s="25" t="s">
        <v>47</v>
      </c>
      <c r="F35" s="32">
        <v>570</v>
      </c>
      <c r="G35" s="22">
        <v>584.30999999999995</v>
      </c>
      <c r="H35" s="22">
        <v>572.85</v>
      </c>
      <c r="I35" s="13">
        <f t="shared" si="6"/>
        <v>570</v>
      </c>
      <c r="J35" s="13">
        <f t="shared" si="7"/>
        <v>570</v>
      </c>
      <c r="K35" s="23">
        <v>0</v>
      </c>
      <c r="L35" s="31">
        <f t="shared" si="8"/>
        <v>575.71999999999991</v>
      </c>
      <c r="M35" s="31">
        <f t="shared" si="9"/>
        <v>7.5744108681797471</v>
      </c>
      <c r="N35" s="9">
        <f t="shared" si="10"/>
        <v>1.3156414347564351E-2</v>
      </c>
      <c r="O35" s="10">
        <f t="shared" si="11"/>
        <v>570</v>
      </c>
      <c r="P35" s="22">
        <f t="shared" si="12"/>
        <v>570</v>
      </c>
      <c r="Q35" s="22">
        <f t="shared" si="13"/>
        <v>5700</v>
      </c>
    </row>
    <row r="36" spans="1:17" s="24" customFormat="1" ht="25.5">
      <c r="A36" s="35">
        <v>32</v>
      </c>
      <c r="B36" s="34"/>
      <c r="C36" s="21" t="s">
        <v>61</v>
      </c>
      <c r="D36" s="21" t="s">
        <v>27</v>
      </c>
      <c r="E36" s="25" t="s">
        <v>46</v>
      </c>
      <c r="F36" s="32">
        <v>4862</v>
      </c>
      <c r="G36" s="22">
        <v>4984.04</v>
      </c>
      <c r="H36" s="22">
        <v>4886.3100000000004</v>
      </c>
      <c r="I36" s="13">
        <f t="shared" ref="I36" si="14">MIN(F36:H36)</f>
        <v>4862</v>
      </c>
      <c r="J36" s="13">
        <f t="shared" ref="J36" si="15">I36*(1+K36)</f>
        <v>4862</v>
      </c>
      <c r="K36" s="23">
        <v>0</v>
      </c>
      <c r="L36" s="33">
        <f t="shared" ref="L36" si="16">AVERAGE(F36:H36)*(1+K36)</f>
        <v>4910.7833333333338</v>
      </c>
      <c r="M36" s="33">
        <f t="shared" ref="M36" si="17">STDEV(F36:H36)</f>
        <v>64.596040384324809</v>
      </c>
      <c r="N36" s="9">
        <f t="shared" ref="N36" si="18">M36/L36</f>
        <v>1.3153917817115016E-2</v>
      </c>
      <c r="O36" s="10">
        <f t="shared" ref="O36" si="19">MIN(F36,G36,H36)</f>
        <v>4862</v>
      </c>
      <c r="P36" s="22">
        <f t="shared" ref="P36" si="20">O36</f>
        <v>4862</v>
      </c>
      <c r="Q36" s="22">
        <f t="shared" ref="Q36" si="21">P36*E36</f>
        <v>4862</v>
      </c>
    </row>
    <row r="37" spans="1:17" s="24" customFormat="1" ht="51">
      <c r="A37" s="36">
        <v>33</v>
      </c>
      <c r="B37" s="37"/>
      <c r="C37" s="39" t="s">
        <v>36</v>
      </c>
      <c r="D37" s="21" t="s">
        <v>27</v>
      </c>
      <c r="E37" s="25" t="s">
        <v>48</v>
      </c>
      <c r="F37" s="32">
        <v>2000</v>
      </c>
      <c r="G37" s="22">
        <v>2050.1999999999998</v>
      </c>
      <c r="H37" s="22">
        <v>2010</v>
      </c>
      <c r="I37" s="13">
        <f t="shared" ref="I37" si="22">MIN(F37:H37)</f>
        <v>2000</v>
      </c>
      <c r="J37" s="13">
        <f t="shared" ref="J37" si="23">I37*(1+K37)</f>
        <v>2000</v>
      </c>
      <c r="K37" s="23">
        <v>0</v>
      </c>
      <c r="L37" s="38">
        <f t="shared" ref="L37" si="24">AVERAGE(F37:H37)*(1+K37)</f>
        <v>2020.0666666666666</v>
      </c>
      <c r="M37" s="38">
        <f t="shared" ref="M37" si="25">STDEV(F37:H37)</f>
        <v>26.57091141329796</v>
      </c>
      <c r="N37" s="9">
        <f t="shared" ref="N37" si="26">M37/L37</f>
        <v>1.3153482432905495E-2</v>
      </c>
      <c r="O37" s="10">
        <f t="shared" ref="O37" si="27">MIN(F37,G37,H37)</f>
        <v>2000</v>
      </c>
      <c r="P37" s="22">
        <f t="shared" ref="P37" si="28">O37</f>
        <v>2000</v>
      </c>
      <c r="Q37" s="22">
        <f t="shared" ref="Q37" si="29">P37*E37</f>
        <v>4000</v>
      </c>
    </row>
    <row r="38" spans="1:17" s="6" customFormat="1" ht="15">
      <c r="A38" s="14"/>
      <c r="B38" s="14"/>
      <c r="C38" s="14"/>
      <c r="D38" s="14"/>
      <c r="E38" s="15" t="s">
        <v>18</v>
      </c>
      <c r="F38" s="18"/>
      <c r="G38" s="18"/>
      <c r="H38" s="18"/>
      <c r="I38" s="19"/>
      <c r="J38" s="19"/>
      <c r="K38" s="17"/>
      <c r="L38" s="16"/>
      <c r="M38" s="54" t="s">
        <v>24</v>
      </c>
      <c r="N38" s="54"/>
      <c r="O38" s="54"/>
      <c r="P38" s="54"/>
      <c r="Q38" s="20">
        <f>SUM(Q5:Q37)</f>
        <v>599924</v>
      </c>
    </row>
    <row r="39" spans="1:17" ht="37.5" customHeight="1">
      <c r="A39" s="44" t="s">
        <v>63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11"/>
      <c r="P39" s="11"/>
      <c r="Q39" s="12"/>
    </row>
    <row r="40" spans="1:17" ht="82.5" customHeight="1">
      <c r="A40" s="41" t="s">
        <v>25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11"/>
      <c r="P40" s="11"/>
    </row>
    <row r="41" spans="1:17" ht="48" customHeight="1">
      <c r="A41" s="45" t="s">
        <v>7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7" ht="31.5">
      <c r="C42" s="1" t="s">
        <v>2</v>
      </c>
      <c r="D42" s="4" t="s">
        <v>1</v>
      </c>
      <c r="E42" s="40" t="s">
        <v>3</v>
      </c>
      <c r="F42" s="40"/>
    </row>
    <row r="43" spans="1:17">
      <c r="D43" s="4" t="s">
        <v>4</v>
      </c>
      <c r="E43" s="40" t="s">
        <v>5</v>
      </c>
      <c r="F43" s="40"/>
    </row>
    <row r="44" spans="1:17">
      <c r="I44" s="1"/>
      <c r="J44" s="1"/>
      <c r="K44" s="1"/>
      <c r="L44" s="1"/>
    </row>
    <row r="46" spans="1:17">
      <c r="A46" s="48"/>
      <c r="B46" s="48"/>
      <c r="C46" s="46"/>
      <c r="D46" s="46"/>
      <c r="E46" s="46"/>
    </row>
    <row r="47" spans="1:17">
      <c r="A47" s="2"/>
      <c r="B47" s="2"/>
      <c r="C47" s="2"/>
      <c r="D47" s="5"/>
    </row>
    <row r="48" spans="1:17">
      <c r="A48" s="40"/>
      <c r="B48" s="40"/>
      <c r="C48" s="47"/>
      <c r="D48" s="47"/>
      <c r="E48" s="47"/>
      <c r="F48" s="47"/>
    </row>
    <row r="49" spans="1:14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</sheetData>
  <sheetProtection selectLockedCells="1" selectUnlockedCells="1"/>
  <mergeCells count="28">
    <mergeCell ref="A1:N1"/>
    <mergeCell ref="A2:N2"/>
    <mergeCell ref="N3:N4"/>
    <mergeCell ref="A3:A4"/>
    <mergeCell ref="B3:B4"/>
    <mergeCell ref="C3:C4"/>
    <mergeCell ref="J3:J4"/>
    <mergeCell ref="K3:K4"/>
    <mergeCell ref="P3:P4"/>
    <mergeCell ref="O3:O4"/>
    <mergeCell ref="Q3:Q4"/>
    <mergeCell ref="M38:P38"/>
    <mergeCell ref="E43:F43"/>
    <mergeCell ref="A48:B48"/>
    <mergeCell ref="A40:N40"/>
    <mergeCell ref="L3:L4"/>
    <mergeCell ref="M3:M4"/>
    <mergeCell ref="A49:N49"/>
    <mergeCell ref="A39:N39"/>
    <mergeCell ref="A41:N41"/>
    <mergeCell ref="C46:E46"/>
    <mergeCell ref="C48:F48"/>
    <mergeCell ref="E42:F42"/>
    <mergeCell ref="A46:B46"/>
    <mergeCell ref="D3:D4"/>
    <mergeCell ref="E3:E4"/>
    <mergeCell ref="F3:H3"/>
    <mergeCell ref="I3:I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50" firstPageNumber="0" fitToHeight="1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2026-08-21T11:01:30Z</dcterms:modified>
</cp:coreProperties>
</file>