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51. Пробирки\"/>
    </mc:Choice>
  </mc:AlternateContent>
  <bookViews>
    <workbookView xWindow="0" yWindow="0" windowWidth="28800" windowHeight="12435"/>
  </bookViews>
  <sheets>
    <sheet name="НМЦК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N10" i="1"/>
  <c r="L11" i="1"/>
  <c r="N11" i="1"/>
  <c r="L12" i="1"/>
  <c r="N12" i="1"/>
  <c r="L13" i="1"/>
  <c r="N13" i="1"/>
  <c r="Q12" i="1"/>
  <c r="R12" i="1" s="1"/>
  <c r="O12" i="1"/>
  <c r="Q11" i="1"/>
  <c r="R11" i="1" s="1"/>
  <c r="O11" i="1"/>
  <c r="Q10" i="1"/>
  <c r="R10" i="1" s="1"/>
  <c r="O10" i="1"/>
  <c r="P12" i="1" l="1"/>
  <c r="P11" i="1"/>
  <c r="P10" i="1"/>
  <c r="Q13" i="1"/>
  <c r="R13" i="1" s="1"/>
  <c r="R14" i="1" s="1"/>
  <c r="O13" i="1"/>
  <c r="P13" i="1" l="1"/>
</calcChain>
</file>

<file path=xl/sharedStrings.xml><?xml version="1.0" encoding="utf-8"?>
<sst xmlns="http://schemas.openxmlformats.org/spreadsheetml/2006/main" count="46" uniqueCount="33">
  <si>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</si>
  <si>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</si>
  <si>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</si>
  <si>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</si>
  <si>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</si>
  <si>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</si>
  <si>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</si>
  <si>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</si>
  <si>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</si>
  <si>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</si>
  <si>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</si>
  <si>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</si>
  <si>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</si>
  <si>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</si>
  <si>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</si>
  <si>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</si>
  <si>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</si>
  <si>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</si>
  <si>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</si>
  <si>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</si>
  <si>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ОКПД 2</t>
  </si>
  <si>
    <t>Специалист  по закупкам: _______________ А.Н. Шипилов</t>
  </si>
  <si>
    <t>Штука</t>
  </si>
  <si>
    <t>на поставку медицинских изделий для нужд ФГБУ «НМИЦ пульмонологии» ФМБА России</t>
  </si>
  <si>
    <t>Дата подготовки обоснования НМЦК: 01.09.2026</t>
  </si>
  <si>
    <t>32.50.50.190</t>
  </si>
  <si>
    <t>Пробирка вакуумная для взятия образцов венозной крови ИВД, с активатором свертывания и разделительным гелем Acti-Fine</t>
  </si>
  <si>
    <t>Пробирка вакуумная для взятия образцов венозной крови ИВД, с активатором свертывания Acti-Fine</t>
  </si>
  <si>
    <t>Пробирка вакуумная для взятия образцов венозной крови ИВД, с К3ЭДТА Acti-Fine</t>
  </si>
  <si>
    <t>Пробирка вакуумная для взятия образцов вензной крови ИВД, с натрия цитратом Acti-Fine</t>
  </si>
  <si>
    <t>Коммерческое предложение 
№ МЗ-1176
от 01.09.2026</t>
  </si>
  <si>
    <t>Коммерческое предложение 
№ 755
от 01.09.2026</t>
  </si>
  <si>
    <t>Коммерческое предложение 
№ 258
от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</si>
</sst>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1" fillId="0" borderId="2" xfId="0" applyFont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tabSelected="1" zoomScaleNormal="100" workbookViewId="0">
      <selection activeCell="F12" sqref="F12"/>
    </sheetView>
  </sheetViews>
  <sheetFormatPr defaultRowHeight="15" x14ac:dyDescent="0.25"/>
  <cols>
    <col min="1" max="1" width="4.5703125" customWidth="1"/>
    <col min="2" max="2" width="39.140625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25">
      <c r="A3" s="17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30" customHeight="1" x14ac:dyDescent="0.25">
      <c r="A5" s="33" t="s">
        <v>15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5"/>
      <c r="S5" s="20" t="s">
        <v>11</v>
      </c>
    </row>
    <row r="6" spans="1:19" ht="30" customHeight="1" x14ac:dyDescent="0.25">
      <c r="A6" s="20" t="s">
        <v>0</v>
      </c>
      <c r="B6" s="20" t="s">
        <v>1</v>
      </c>
      <c r="C6" s="20" t="s">
        <v>20</v>
      </c>
      <c r="D6" s="20" t="s">
        <v>2</v>
      </c>
      <c r="E6" s="20" t="s">
        <v>3</v>
      </c>
      <c r="F6" s="27" t="s">
        <v>6</v>
      </c>
      <c r="G6" s="28"/>
      <c r="H6" s="28"/>
      <c r="I6" s="28"/>
      <c r="J6" s="28"/>
      <c r="K6" s="29"/>
      <c r="L6" s="20" t="s">
        <v>16</v>
      </c>
      <c r="M6" s="20" t="s">
        <v>7</v>
      </c>
      <c r="N6" s="20" t="s">
        <v>17</v>
      </c>
      <c r="O6" s="23" t="s">
        <v>10</v>
      </c>
      <c r="P6" s="24"/>
      <c r="Q6" s="20" t="s">
        <v>18</v>
      </c>
      <c r="R6" s="20" t="s">
        <v>19</v>
      </c>
      <c r="S6" s="21"/>
    </row>
    <row r="7" spans="1:19" ht="45" customHeight="1" x14ac:dyDescent="0.25">
      <c r="A7" s="21"/>
      <c r="B7" s="21"/>
      <c r="C7" s="21"/>
      <c r="D7" s="21"/>
      <c r="E7" s="21"/>
      <c r="F7" s="25" t="s">
        <v>30</v>
      </c>
      <c r="G7" s="26"/>
      <c r="H7" s="25" t="s">
        <v>31</v>
      </c>
      <c r="I7" s="26"/>
      <c r="J7" s="25" t="s">
        <v>32</v>
      </c>
      <c r="K7" s="26"/>
      <c r="L7" s="21"/>
      <c r="M7" s="21"/>
      <c r="N7" s="21"/>
      <c r="O7" s="20" t="s">
        <v>8</v>
      </c>
      <c r="P7" s="20" t="s">
        <v>9</v>
      </c>
      <c r="Q7" s="21"/>
      <c r="R7" s="21"/>
      <c r="S7" s="21"/>
    </row>
    <row r="8" spans="1:19" ht="30" customHeight="1" x14ac:dyDescent="0.25">
      <c r="A8" s="22"/>
      <c r="B8" s="22"/>
      <c r="C8" s="22"/>
      <c r="D8" s="22"/>
      <c r="E8" s="22"/>
      <c r="F8" s="4" t="s">
        <v>4</v>
      </c>
      <c r="G8" s="4" t="s">
        <v>5</v>
      </c>
      <c r="H8" s="4" t="s">
        <v>4</v>
      </c>
      <c r="I8" s="4" t="s">
        <v>5</v>
      </c>
      <c r="J8" s="4" t="s">
        <v>4</v>
      </c>
      <c r="K8" s="4" t="s">
        <v>5</v>
      </c>
      <c r="L8" s="22"/>
      <c r="M8" s="22"/>
      <c r="N8" s="22"/>
      <c r="O8" s="22"/>
      <c r="P8" s="22"/>
      <c r="Q8" s="22"/>
      <c r="R8" s="22"/>
      <c r="S8" s="22"/>
    </row>
    <row r="9" spans="1:19" x14ac:dyDescent="0.25">
      <c r="A9" s="1">
        <v>1</v>
      </c>
      <c r="B9" s="14">
        <v>2</v>
      </c>
      <c r="C9" s="14">
        <v>3</v>
      </c>
      <c r="D9" s="14">
        <v>4</v>
      </c>
      <c r="E9" s="1">
        <v>5</v>
      </c>
      <c r="F9" s="5">
        <v>6</v>
      </c>
      <c r="G9" s="5">
        <v>7</v>
      </c>
      <c r="H9" s="5">
        <v>8</v>
      </c>
      <c r="I9" s="5">
        <v>9</v>
      </c>
      <c r="J9" s="5">
        <v>10</v>
      </c>
      <c r="K9" s="5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17</v>
      </c>
      <c r="R9" s="1">
        <v>18</v>
      </c>
      <c r="S9" s="1">
        <v>19</v>
      </c>
    </row>
    <row r="10" spans="1:19" ht="51" x14ac:dyDescent="0.25">
      <c r="A10" s="16">
        <v>1</v>
      </c>
      <c r="B10" s="15" t="s">
        <v>26</v>
      </c>
      <c r="C10" s="10" t="s">
        <v>25</v>
      </c>
      <c r="D10" s="10" t="s">
        <v>22</v>
      </c>
      <c r="E10" s="10">
        <v>1250</v>
      </c>
      <c r="F10" s="6">
        <v>29.8</v>
      </c>
      <c r="G10" s="6">
        <v>0</v>
      </c>
      <c r="H10" s="6">
        <v>30.1</v>
      </c>
      <c r="I10" s="6">
        <v>0</v>
      </c>
      <c r="J10" s="6">
        <v>31.08</v>
      </c>
      <c r="K10" s="6">
        <v>0</v>
      </c>
      <c r="L10" s="2">
        <f t="shared" ref="L10:L12" si="0">AVERAGE(F10,H10,J10)</f>
        <v>30.33</v>
      </c>
      <c r="M10" s="9">
        <v>0</v>
      </c>
      <c r="N10" s="2">
        <f t="shared" ref="N10:N12" si="1">AVERAGE(F10,H10,J10)+AVERAGE(G10,I10,K10)</f>
        <v>30.33</v>
      </c>
      <c r="O10" s="2">
        <f t="shared" ref="O10:O12" si="2">STDEV(F10,H10,J10)</f>
        <v>0.67</v>
      </c>
      <c r="P10" s="2">
        <f t="shared" ref="P10:P12" si="3">O10/L10*100</f>
        <v>2.21</v>
      </c>
      <c r="Q10" s="2">
        <f t="shared" ref="Q10:Q12" si="4">MIN(F10+G10,H10+I10,J10+K10)</f>
        <v>29.8</v>
      </c>
      <c r="R10" s="2">
        <f t="shared" ref="R10:R12" si="5">Q10*E10</f>
        <v>37250</v>
      </c>
      <c r="S10" s="8" t="s">
        <v>12</v>
      </c>
    </row>
    <row r="11" spans="1:19" ht="38.25" x14ac:dyDescent="0.25">
      <c r="A11" s="16">
        <v>2</v>
      </c>
      <c r="B11" s="15" t="s">
        <v>27</v>
      </c>
      <c r="C11" s="10" t="s">
        <v>25</v>
      </c>
      <c r="D11" s="10" t="s">
        <v>22</v>
      </c>
      <c r="E11" s="10">
        <v>1250</v>
      </c>
      <c r="F11" s="6">
        <v>25.05</v>
      </c>
      <c r="G11" s="6">
        <v>0</v>
      </c>
      <c r="H11" s="6">
        <v>25.25</v>
      </c>
      <c r="I11" s="6">
        <v>0</v>
      </c>
      <c r="J11" s="6">
        <v>26.25</v>
      </c>
      <c r="K11" s="6">
        <v>0</v>
      </c>
      <c r="L11" s="2">
        <f t="shared" si="0"/>
        <v>25.52</v>
      </c>
      <c r="M11" s="9">
        <v>0</v>
      </c>
      <c r="N11" s="2">
        <f t="shared" si="1"/>
        <v>25.52</v>
      </c>
      <c r="O11" s="2">
        <f t="shared" si="2"/>
        <v>0.64</v>
      </c>
      <c r="P11" s="2">
        <f t="shared" si="3"/>
        <v>2.5099999999999998</v>
      </c>
      <c r="Q11" s="2">
        <f t="shared" si="4"/>
        <v>25.05</v>
      </c>
      <c r="R11" s="2">
        <f t="shared" si="5"/>
        <v>31312.5</v>
      </c>
      <c r="S11" s="8" t="s">
        <v>12</v>
      </c>
    </row>
    <row r="12" spans="1:19" ht="25.5" x14ac:dyDescent="0.25">
      <c r="A12" s="16">
        <v>3</v>
      </c>
      <c r="B12" s="15" t="s">
        <v>28</v>
      </c>
      <c r="C12" s="10" t="s">
        <v>25</v>
      </c>
      <c r="D12" s="10" t="s">
        <v>22</v>
      </c>
      <c r="E12" s="10">
        <v>1750</v>
      </c>
      <c r="F12" s="6">
        <v>24.95</v>
      </c>
      <c r="G12" s="6">
        <v>0</v>
      </c>
      <c r="H12" s="6">
        <v>25.1</v>
      </c>
      <c r="I12" s="6">
        <v>0</v>
      </c>
      <c r="J12" s="6">
        <v>25.75</v>
      </c>
      <c r="K12" s="6">
        <v>0</v>
      </c>
      <c r="L12" s="2">
        <f t="shared" si="0"/>
        <v>25.27</v>
      </c>
      <c r="M12" s="9">
        <v>0</v>
      </c>
      <c r="N12" s="2">
        <f t="shared" si="1"/>
        <v>25.27</v>
      </c>
      <c r="O12" s="2">
        <f t="shared" si="2"/>
        <v>0.43</v>
      </c>
      <c r="P12" s="2">
        <f t="shared" si="3"/>
        <v>1.7</v>
      </c>
      <c r="Q12" s="2">
        <f t="shared" si="4"/>
        <v>24.95</v>
      </c>
      <c r="R12" s="2">
        <f t="shared" si="5"/>
        <v>43662.5</v>
      </c>
      <c r="S12" s="8" t="s">
        <v>12</v>
      </c>
    </row>
    <row r="13" spans="1:19" ht="38.25" x14ac:dyDescent="0.25">
      <c r="A13" s="12">
        <v>4</v>
      </c>
      <c r="B13" s="15" t="s">
        <v>29</v>
      </c>
      <c r="C13" s="10" t="s">
        <v>25</v>
      </c>
      <c r="D13" s="10" t="s">
        <v>22</v>
      </c>
      <c r="E13" s="10">
        <v>500</v>
      </c>
      <c r="F13" s="6">
        <v>25.85</v>
      </c>
      <c r="G13" s="6">
        <v>0</v>
      </c>
      <c r="H13" s="6">
        <v>26.8</v>
      </c>
      <c r="I13" s="6">
        <v>0</v>
      </c>
      <c r="J13" s="6">
        <v>26.05</v>
      </c>
      <c r="K13" s="6">
        <v>0</v>
      </c>
      <c r="L13" s="2">
        <f t="shared" ref="L13" si="6">AVERAGE(F13,H13,J13)</f>
        <v>26.23</v>
      </c>
      <c r="M13" s="9">
        <v>0</v>
      </c>
      <c r="N13" s="2">
        <f t="shared" ref="N13" si="7">AVERAGE(F13,H13,J13)+AVERAGE(G13,I13,K13)</f>
        <v>26.23</v>
      </c>
      <c r="O13" s="2">
        <f t="shared" ref="O13" si="8">STDEV(F13,H13,J13)</f>
        <v>0.5</v>
      </c>
      <c r="P13" s="2">
        <f t="shared" ref="P13" si="9">O13/L13*100</f>
        <v>1.91</v>
      </c>
      <c r="Q13" s="2">
        <f t="shared" ref="Q13" si="10">MIN(F13+G13,H13+I13,J13+K13)</f>
        <v>25.85</v>
      </c>
      <c r="R13" s="2">
        <f t="shared" ref="R13" si="11">Q13*E13</f>
        <v>12925</v>
      </c>
      <c r="S13" s="8" t="s">
        <v>12</v>
      </c>
    </row>
    <row r="14" spans="1:19" x14ac:dyDescent="0.25">
      <c r="A14" s="30" t="s">
        <v>13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2"/>
      <c r="R14" s="13">
        <f>SUM(R10:R13)</f>
        <v>125150</v>
      </c>
      <c r="S14" s="3"/>
    </row>
    <row r="15" spans="1:19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11" t="s">
        <v>24</v>
      </c>
      <c r="B16" s="11"/>
      <c r="C16" s="7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 t="s">
        <v>21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</sheetData>
  <mergeCells count="22">
    <mergeCell ref="A14:Q14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2026-09-01T10:14:30Z</dcterms:modified>
</cp:coreProperties>
</file>