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ccps.local\dfs\Контрактная служба\2026 Закупки\2026 44-ФЗ\2026 ед поставщик п.4 ст 93\129 Картотечные шкафы\"/>
    </mc:Choice>
  </mc:AlternateContent>
  <bookViews>
    <workbookView xWindow="0" yWindow="0" windowWidth="24750" windowHeight="12300"/>
  </bookViews>
  <sheets>
    <sheet name="нмцк" sheetId="10" r:id="rId1"/>
  </sheets>
  <definedNames>
    <definedName name="_xlnm.Print_Area" localSheetId="0">нмцк!$A$1:$P$9</definedName>
  </definedNames>
  <calcPr calcId="162913"/>
</workbook>
</file>

<file path=xl/calcChain.xml><?xml version="1.0" encoding="utf-8"?>
<calcChain xmlns="http://schemas.openxmlformats.org/spreadsheetml/2006/main">
  <c r="H7" i="10" l="1"/>
  <c r="I7" i="10" l="1"/>
  <c r="K7" i="10" s="1"/>
  <c r="L7" i="10" s="1"/>
  <c r="J7" i="10" l="1"/>
  <c r="M7" i="10" s="1"/>
  <c r="N7" i="10" s="1"/>
  <c r="O7" i="10" s="1"/>
  <c r="P7" i="10" s="1"/>
  <c r="P8" i="10" s="1"/>
</calcChain>
</file>

<file path=xl/sharedStrings.xml><?xml version="1.0" encoding="utf-8"?>
<sst xmlns="http://schemas.openxmlformats.org/spreadsheetml/2006/main" count="34" uniqueCount="27">
  <si>
    <t>№ п/п</t>
  </si>
  <si>
    <t>Наименование товара</t>
  </si>
  <si>
    <t>Ед.изм.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</si>
  <si>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</si>
  <si>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</si>
  <si>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</si>
  <si>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</t>
    </r>
    <r>
      <rPr>
        <i/>
        <sz val="10"/>
        <color indexed="10"/>
        <rFont val="Times New Roman"/>
        <family val="1"/>
        <charset val="204"/>
      </rPr>
      <t>не должен превышать 33%</t>
    </r>
    <r>
      <rPr>
        <i/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</si>
  <si>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</si>
  <si>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</si>
  <si>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</si>
  <si>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</si>
  <si>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х</t>
  </si>
  <si>
    <t>цена с НДС</t>
  </si>
  <si>
    <t>Средняя (средневзвешенная) цена единицы МИ НЦЕ (ЦЕМ), без учета НДС</t>
  </si>
  <si>
    <t>Начальная цена единицы МИ с учетом стоимости всех расходных материалов (НЦЕ (ЦЕМ) + СРМ+ТО ) + НДС</t>
  </si>
  <si>
    <t>НМЦК по позиции с НДС (НЦЕ* количество)</t>
  </si>
  <si>
    <t>НМЦК :</t>
  </si>
  <si>
    <t>Кол-во</t>
  </si>
  <si>
    <t>Рачет начальной (максимальной) цены контракта . Используемый метод определения НМЦК с обоснованием:В целях расчета начальной (максимальной) цены контракта использовано определение НМЦК методом сопоставимых рыночных цен (анализа рынка), который является приоритетным на основании п. 3.2. части III Приказа Министерства экономического развития РФ от 2 октября 2013 г. № 567</t>
  </si>
  <si>
    <t>шт</t>
  </si>
  <si>
    <t xml:space="preserve">Итого начальная максимальная цена контракта: </t>
  </si>
  <si>
    <t>С учетом выделенного финансирования, определить цену за единицу Товара по  минимальной цене предложения</t>
  </si>
  <si>
    <t>Объект закупки: Поставка товара</t>
  </si>
  <si>
    <t>Картотечный шкаф</t>
  </si>
  <si>
    <t>КП № б/н от 15.05.2026г.</t>
  </si>
  <si>
    <t>КП № б/н от 20.05.2026г.</t>
  </si>
  <si>
    <t>КП № 1044 от 20.05.2026г.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</si>
</sst>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21" fillId="0" borderId="0"/>
    <xf numFmtId="0" fontId="24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6" fillId="0" borderId="0" applyFill="0" applyBorder="0"/>
  </cellStyleXfs>
  <cellXfs count="8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4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4" fontId="16" fillId="0" borderId="0" xfId="0" applyNumberFormat="1" applyFont="1" applyAlignment="1">
      <alignment horizontal="center" vertical="center" wrapText="1"/>
    </xf>
    <xf numFmtId="0" fontId="16" fillId="0" borderId="0" xfId="0" applyFont="1"/>
    <xf numFmtId="2" fontId="1" fillId="0" borderId="16" xfId="0" applyNumberFormat="1" applyFont="1" applyFill="1" applyBorder="1" applyAlignment="1">
      <alignment horizontal="center" vertical="top" wrapText="1"/>
    </xf>
    <xf numFmtId="2" fontId="1" fillId="0" borderId="15" xfId="0" applyNumberFormat="1" applyFont="1" applyFill="1" applyBorder="1" applyAlignment="1">
      <alignment horizontal="center" vertical="top" wrapText="1"/>
    </xf>
    <xf numFmtId="2" fontId="1" fillId="0" borderId="17" xfId="0" applyNumberFormat="1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2" fillId="0" borderId="18" xfId="0" applyFont="1" applyBorder="1" applyAlignment="1">
      <alignment vertical="center" wrapText="1"/>
    </xf>
    <xf numFmtId="49" fontId="0" fillId="0" borderId="0" xfId="0" applyNumberFormat="1"/>
    <xf numFmtId="0" fontId="8" fillId="0" borderId="7" xfId="0" applyFont="1" applyBorder="1" applyAlignment="1">
      <alignment horizontal="center" vertical="top" wrapText="1"/>
    </xf>
    <xf numFmtId="0" fontId="22" fillId="0" borderId="18" xfId="0" applyFont="1" applyBorder="1" applyAlignment="1">
      <alignment horizontal="left" vertical="top" wrapText="1"/>
    </xf>
    <xf numFmtId="49" fontId="1" fillId="0" borderId="21" xfId="0" applyNumberFormat="1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4" fontId="27" fillId="0" borderId="22" xfId="0" applyNumberFormat="1" applyFont="1" applyBorder="1" applyAlignment="1">
      <alignment horizontal="justify" vertical="center" wrapText="1"/>
    </xf>
    <xf numFmtId="0" fontId="1" fillId="0" borderId="21" xfId="0" applyFont="1" applyBorder="1" applyAlignment="1">
      <alignment horizontal="center" vertical="top" wrapText="1"/>
    </xf>
    <xf numFmtId="2" fontId="13" fillId="2" borderId="10" xfId="0" applyNumberFormat="1" applyFont="1" applyFill="1" applyBorder="1" applyAlignment="1">
      <alignment horizontal="center" vertical="center"/>
    </xf>
    <xf numFmtId="2" fontId="17" fillId="0" borderId="22" xfId="0" applyNumberFormat="1" applyFont="1" applyFill="1" applyBorder="1" applyAlignment="1">
      <alignment horizontal="center" vertical="center"/>
    </xf>
    <xf numFmtId="2" fontId="13" fillId="2" borderId="18" xfId="0" applyNumberFormat="1" applyFont="1" applyFill="1" applyBorder="1" applyAlignment="1">
      <alignment horizontal="center" vertical="center"/>
    </xf>
    <xf numFmtId="2" fontId="12" fillId="2" borderId="22" xfId="0" applyNumberFormat="1" applyFont="1" applyFill="1" applyBorder="1" applyAlignment="1">
      <alignment horizontal="center" vertical="center"/>
    </xf>
    <xf numFmtId="4" fontId="27" fillId="0" borderId="28" xfId="0" applyNumberFormat="1" applyFont="1" applyBorder="1" applyAlignment="1">
      <alignment horizontal="justify" vertical="center" wrapText="1"/>
    </xf>
    <xf numFmtId="0" fontId="13" fillId="2" borderId="19" xfId="0" applyFont="1" applyFill="1" applyBorder="1" applyAlignment="1">
      <alignment horizontal="center" vertical="center"/>
    </xf>
    <xf numFmtId="164" fontId="14" fillId="2" borderId="22" xfId="0" applyNumberFormat="1" applyFont="1" applyFill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22" fillId="0" borderId="34" xfId="0" applyFont="1" applyBorder="1" applyAlignment="1">
      <alignment horizontal="center" vertical="top" wrapText="1"/>
    </xf>
    <xf numFmtId="4" fontId="27" fillId="0" borderId="22" xfId="0" applyNumberFormat="1" applyFont="1" applyFill="1" applyBorder="1" applyAlignment="1">
      <alignment horizontal="justify" vertical="center" wrapText="1"/>
    </xf>
    <xf numFmtId="49" fontId="29" fillId="0" borderId="0" xfId="0" applyNumberFormat="1" applyFont="1"/>
    <xf numFmtId="0" fontId="11" fillId="0" borderId="0" xfId="0" applyFont="1"/>
    <xf numFmtId="2" fontId="30" fillId="0" borderId="0" xfId="0" applyNumberFormat="1" applyFont="1"/>
    <xf numFmtId="2" fontId="30" fillId="0" borderId="0" xfId="0" applyNumberFormat="1" applyFont="1" applyAlignment="1">
      <alignment horizontal="left" vertical="top"/>
    </xf>
    <xf numFmtId="2" fontId="29" fillId="0" borderId="0" xfId="0" applyNumberFormat="1" applyFont="1" applyAlignment="1">
      <alignment horizontal="center" vertical="center"/>
    </xf>
    <xf numFmtId="0" fontId="29" fillId="0" borderId="0" xfId="0" applyFont="1"/>
    <xf numFmtId="4" fontId="27" fillId="0" borderId="23" xfId="0" applyNumberFormat="1" applyFont="1" applyBorder="1" applyAlignment="1">
      <alignment horizontal="center" vertical="center" wrapText="1"/>
    </xf>
    <xf numFmtId="4" fontId="27" fillId="0" borderId="22" xfId="0" applyNumberFormat="1" applyFont="1" applyBorder="1" applyAlignment="1">
      <alignment horizontal="center" vertical="center" wrapText="1"/>
    </xf>
    <xf numFmtId="4" fontId="27" fillId="0" borderId="22" xfId="0" applyNumberFormat="1" applyFont="1" applyFill="1" applyBorder="1" applyAlignment="1">
      <alignment horizontal="center" vertical="top" wrapText="1"/>
    </xf>
    <xf numFmtId="2" fontId="1" fillId="0" borderId="13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4" fontId="22" fillId="0" borderId="22" xfId="0" applyNumberFormat="1" applyFont="1" applyFill="1" applyBorder="1" applyAlignment="1">
      <alignment horizontal="justify" vertical="center" wrapText="1"/>
    </xf>
    <xf numFmtId="4" fontId="31" fillId="0" borderId="0" xfId="0" applyNumberFormat="1" applyFont="1" applyFill="1" applyAlignment="1">
      <alignment horizontal="center" vertical="center"/>
    </xf>
    <xf numFmtId="4" fontId="27" fillId="0" borderId="22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15" fillId="3" borderId="29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49" fontId="8" fillId="0" borderId="26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27" xfId="0" applyNumberFormat="1" applyFont="1" applyFill="1" applyBorder="1" applyAlignment="1">
      <alignment horizontal="center" vertical="top" wrapText="1"/>
    </xf>
    <xf numFmtId="2" fontId="1" fillId="0" borderId="26" xfId="0" applyNumberFormat="1" applyFont="1" applyFill="1" applyBorder="1" applyAlignment="1">
      <alignment horizontal="center" vertical="top" wrapText="1"/>
    </xf>
    <xf numFmtId="2" fontId="1" fillId="0" borderId="30" xfId="0" applyNumberFormat="1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</cellXfs>
  <cellStyles count="12">
    <cellStyle name="Excel.Chart" xfId="11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1"/>
    <cellStyle name="Обычный" xfId="0" builtinId="0"/>
    <cellStyle name="Обычный 2" xfId="2"/>
    <cellStyle name="Обычный 2 2" xfId="3"/>
    <cellStyle name="Обычный 2 3" xfId="8"/>
    <cellStyle name="Обычный 3" xfId="4"/>
    <cellStyle name="Обычный 3 2" xfId="7"/>
    <cellStyle name="Обычный 4" xfId="5"/>
    <cellStyle name="Обычный 4 2" xfId="9"/>
    <cellStyle name="Обычный 5" xfId="10"/>
    <cellStyle name="Обычный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4</xdr:row>
      <xdr:rowOff>952500</xdr:rowOff>
    </xdr:from>
    <xdr:to>
      <xdr:col>12</xdr:col>
      <xdr:colOff>0</xdr:colOff>
      <xdr:row>4</xdr:row>
      <xdr:rowOff>1304925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2781300"/>
          <a:ext cx="990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923925</xdr:rowOff>
    </xdr:from>
    <xdr:to>
      <xdr:col>10</xdr:col>
      <xdr:colOff>1019175</xdr:colOff>
      <xdr:row>4</xdr:row>
      <xdr:rowOff>1362075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27527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C1" zoomScale="90" zoomScaleNormal="90" zoomScaleSheetLayoutView="70" workbookViewId="0">
      <selection activeCell="D10" sqref="D10"/>
    </sheetView>
  </sheetViews>
  <sheetFormatPr defaultRowHeight="15.75" x14ac:dyDescent="0.25"/>
  <cols>
    <col min="1" max="1" width="8.140625" style="27" customWidth="1"/>
    <col min="2" max="2" width="78.42578125" style="25" customWidth="1"/>
    <col min="3" max="3" width="6.85546875" customWidth="1"/>
    <col min="4" max="4" width="14.5703125" style="6" customWidth="1"/>
    <col min="5" max="5" width="14.42578125" style="23" customWidth="1"/>
    <col min="6" max="6" width="13.85546875" style="23" customWidth="1"/>
    <col min="7" max="8" width="14.42578125" style="23" customWidth="1"/>
    <col min="9" max="9" width="16.5703125" customWidth="1"/>
    <col min="10" max="10" width="22.28515625" customWidth="1"/>
    <col min="11" max="11" width="15.5703125" customWidth="1"/>
    <col min="12" max="12" width="15.140625" customWidth="1"/>
    <col min="13" max="13" width="19.140625" customWidth="1"/>
    <col min="14" max="14" width="19" customWidth="1"/>
    <col min="15" max="15" width="19.28515625" customWidth="1"/>
    <col min="16" max="16" width="19.7109375" customWidth="1"/>
  </cols>
  <sheetData>
    <row r="1" spans="1:16" ht="75.75" customHeight="1" thickBot="1" x14ac:dyDescent="0.4">
      <c r="A1" s="69" t="s">
        <v>18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24" customHeight="1" thickBot="1" x14ac:dyDescent="0.3">
      <c r="A2" s="66" t="s">
        <v>22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/>
    </row>
    <row r="3" spans="1:16" ht="38.25" customHeight="1" thickBot="1" x14ac:dyDescent="0.3">
      <c r="A3" s="71" t="s">
        <v>0</v>
      </c>
      <c r="B3" s="73" t="s">
        <v>1</v>
      </c>
      <c r="C3" s="75" t="s">
        <v>2</v>
      </c>
      <c r="D3" s="77" t="s">
        <v>17</v>
      </c>
      <c r="E3" s="79"/>
      <c r="F3" s="80"/>
      <c r="G3" s="41"/>
      <c r="H3" s="41"/>
      <c r="I3" s="81" t="s">
        <v>3</v>
      </c>
      <c r="J3" s="81"/>
      <c r="K3" s="82"/>
      <c r="L3" s="83"/>
      <c r="M3" s="84" t="s">
        <v>4</v>
      </c>
      <c r="N3" s="85"/>
      <c r="O3" s="85"/>
      <c r="P3" s="86"/>
    </row>
    <row r="4" spans="1:16" ht="38.25" customHeight="1" x14ac:dyDescent="0.25">
      <c r="A4" s="72"/>
      <c r="B4" s="74"/>
      <c r="C4" s="76"/>
      <c r="D4" s="78"/>
      <c r="E4" s="58" t="s">
        <v>24</v>
      </c>
      <c r="F4" s="58" t="s">
        <v>25</v>
      </c>
      <c r="G4" s="58" t="s">
        <v>26</v>
      </c>
      <c r="H4" s="60"/>
      <c r="I4" s="59"/>
      <c r="J4" s="16"/>
      <c r="K4" s="17"/>
      <c r="L4" s="18"/>
      <c r="M4" s="19"/>
      <c r="N4" s="20"/>
      <c r="O4" s="20"/>
      <c r="P4" s="42"/>
    </row>
    <row r="5" spans="1:16" ht="131.25" customHeight="1" thickBot="1" x14ac:dyDescent="0.3">
      <c r="A5" s="72"/>
      <c r="B5" s="74"/>
      <c r="C5" s="76"/>
      <c r="D5" s="78"/>
      <c r="E5" s="21" t="s">
        <v>12</v>
      </c>
      <c r="F5" s="21" t="s">
        <v>12</v>
      </c>
      <c r="G5" s="21" t="s">
        <v>12</v>
      </c>
      <c r="H5" s="21" t="s">
        <v>13</v>
      </c>
      <c r="I5" s="1" t="s">
        <v>14</v>
      </c>
      <c r="J5" s="1" t="s">
        <v>15</v>
      </c>
      <c r="K5" s="2" t="s">
        <v>5</v>
      </c>
      <c r="L5" s="3" t="s">
        <v>6</v>
      </c>
      <c r="M5" s="4" t="s">
        <v>7</v>
      </c>
      <c r="N5" s="5" t="s">
        <v>8</v>
      </c>
      <c r="O5" s="5" t="s">
        <v>9</v>
      </c>
      <c r="P5" s="44" t="s">
        <v>10</v>
      </c>
    </row>
    <row r="6" spans="1:16" ht="14.25" customHeight="1" thickBot="1" x14ac:dyDescent="0.3">
      <c r="A6" s="30">
        <v>1</v>
      </c>
      <c r="B6" s="31">
        <v>2</v>
      </c>
      <c r="C6" s="33">
        <v>3</v>
      </c>
      <c r="D6" s="33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8">
        <v>11</v>
      </c>
      <c r="L6" s="9">
        <v>12</v>
      </c>
      <c r="M6" s="10">
        <v>13</v>
      </c>
      <c r="N6" s="11">
        <v>14</v>
      </c>
      <c r="O6" s="28">
        <v>15</v>
      </c>
      <c r="P6" s="43">
        <v>16</v>
      </c>
    </row>
    <row r="7" spans="1:16" ht="15.75" customHeight="1" thickBot="1" x14ac:dyDescent="0.3">
      <c r="A7" s="47">
        <v>1</v>
      </c>
      <c r="B7" s="61" t="s">
        <v>23</v>
      </c>
      <c r="C7" s="55" t="s">
        <v>19</v>
      </c>
      <c r="D7" s="56">
        <v>2</v>
      </c>
      <c r="E7" s="56">
        <v>39697</v>
      </c>
      <c r="F7" s="63">
        <v>40000</v>
      </c>
      <c r="G7" s="57">
        <v>41890</v>
      </c>
      <c r="H7" s="32">
        <f t="shared" ref="H7" si="0">(E7+F7+G7)/3</f>
        <v>40529</v>
      </c>
      <c r="I7" s="32">
        <f t="shared" ref="I7" si="1">H7</f>
        <v>40529</v>
      </c>
      <c r="J7" s="32">
        <f t="shared" ref="J7" si="2">I7*D7</f>
        <v>81058</v>
      </c>
      <c r="K7" s="32">
        <f t="shared" ref="K7" si="3">SQRT(((SUM((POWER(E7-I7,2)),(POWER(F7-I7,2)),(POWER(G7-I7,2))))/(3-1)))</f>
        <v>1188.3572695111516</v>
      </c>
      <c r="L7" s="32">
        <f t="shared" ref="L7" si="4">K7/I7*100</f>
        <v>2.9321159404652262</v>
      </c>
      <c r="M7" s="38">
        <f t="shared" ref="M7" si="5">J7</f>
        <v>81058</v>
      </c>
      <c r="N7" s="32">
        <f t="shared" ref="N7" si="6">M7/D7</f>
        <v>40529</v>
      </c>
      <c r="O7" s="48">
        <f t="shared" ref="O7" si="7">ROUNDDOWN(N7,2)</f>
        <v>40529</v>
      </c>
      <c r="P7" s="48">
        <f t="shared" ref="P7" si="8">O7*D7</f>
        <v>81058</v>
      </c>
    </row>
    <row r="8" spans="1:16" ht="16.5" thickBot="1" x14ac:dyDescent="0.3">
      <c r="A8" s="64" t="s">
        <v>16</v>
      </c>
      <c r="B8" s="65"/>
      <c r="C8" s="29"/>
      <c r="D8" s="26"/>
      <c r="E8" s="35"/>
      <c r="F8" s="37"/>
      <c r="G8" s="36"/>
      <c r="H8" s="34"/>
      <c r="I8" s="12" t="s">
        <v>11</v>
      </c>
      <c r="J8" s="12"/>
      <c r="K8" s="12" t="s">
        <v>11</v>
      </c>
      <c r="L8" s="39" t="s">
        <v>11</v>
      </c>
      <c r="M8" s="46" t="s">
        <v>11</v>
      </c>
      <c r="N8" s="45" t="s">
        <v>11</v>
      </c>
      <c r="O8" s="39" t="s">
        <v>11</v>
      </c>
      <c r="P8" s="40">
        <f>SUM(P7:P7)</f>
        <v>81058</v>
      </c>
    </row>
    <row r="9" spans="1:16" x14ac:dyDescent="0.25">
      <c r="B9" s="24"/>
      <c r="C9" s="13"/>
      <c r="D9" s="14"/>
      <c r="E9" s="22"/>
      <c r="F9" s="22"/>
      <c r="G9" s="22"/>
      <c r="H9" s="22"/>
      <c r="I9" s="15"/>
      <c r="J9" s="15"/>
      <c r="K9" s="15"/>
      <c r="L9" s="15"/>
    </row>
    <row r="10" spans="1:16" x14ac:dyDescent="0.25">
      <c r="A10" s="49"/>
      <c r="B10" s="50" t="s">
        <v>20</v>
      </c>
      <c r="C10" s="51"/>
      <c r="D10" s="62">
        <v>79394</v>
      </c>
      <c r="E10" s="52" t="s">
        <v>21</v>
      </c>
      <c r="F10" s="53"/>
      <c r="G10" s="53"/>
      <c r="H10" s="53"/>
      <c r="I10" s="54"/>
      <c r="J10" s="54"/>
      <c r="K10" s="54"/>
      <c r="L10" s="54"/>
      <c r="M10" s="54"/>
      <c r="N10" s="54"/>
      <c r="O10" s="54"/>
      <c r="P10" s="54"/>
    </row>
  </sheetData>
  <mergeCells count="10">
    <mergeCell ref="A8:B8"/>
    <mergeCell ref="A2:P2"/>
    <mergeCell ref="A1:P1"/>
    <mergeCell ref="A3:A5"/>
    <mergeCell ref="B3:B5"/>
    <mergeCell ref="C3:C5"/>
    <mergeCell ref="D3:D5"/>
    <mergeCell ref="E3:F3"/>
    <mergeCell ref="I3:L3"/>
    <mergeCell ref="M3:P3"/>
  </mergeCells>
  <phoneticPr fontId="10" type="noConversion"/>
  <printOptions horizontalCentered="1"/>
  <pageMargins left="0.39370078740157483" right="0.39370078740157483" top="0.82677165354330717" bottom="0.74803149606299213" header="0.51181102362204722" footer="0.31496062992125984"/>
  <pageSetup paperSize="9" scale="70" fitToHeight="23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RDKB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Толстопятова Евгения Ивановна</dc:creator>
  <cp:lastModifiedBy>Толстопятова Евгения Ивановна</cp:lastModifiedBy>
  <cp:lastPrinted>2026-04-13T11:57:46Z</cp:lastPrinted>
  <dcterms:created xsi:type="dcterms:W3CDTF">2014-07-03T10:53:02Z</dcterms:created>
  <dcterms:modified xsi:type="dcterms:W3CDTF">2026-05-21T07:38:59Z</dcterms:modified>
</cp:coreProperties>
</file>