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</sheets>
  <definedNames>
    <definedName name="_xlnm.Print_Area" localSheetId="0">'Анализ рынка (базовый)'!$A$1:$P$23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<sst xmlns="http://schemas.openxmlformats.org/spreadsheetml/2006/main" count="33" uniqueCount="24">
  <si>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РАСЧЕТ СТАРТОВОЙ (МАКСИМАЛЬНОЙ) ЦЕНЫ КОНТРАКТА НА ЕАТ "БЕРЕЗКА"</t>
  </si>
  <si>
    <r>
      <rPr>
        <b/>
        <sz val="14"/>
        <color theme="1"/>
        <rFont val="Times New Roman"/>
        <charset val="204"/>
      </rPr>
      <t xml:space="preserve">Предмет контракта: </t>
    </r>
    <r>
      <rPr>
        <u/>
        <sz val="14"/>
        <color theme="1"/>
        <rFont val="Times New Roman"/>
        <charset val="204"/>
      </rPr>
      <t>Услуги по предоставлению обучающимся общеобразовательных учреждений, проживающих в селах и поселках Хабаровского муниципального района, бесплатного проезда в школу и обратно к месту жительства на автобусных маршрутах № 101, 105, 106, 108, 118, 126</t>
    </r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</si>
  <si>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</si>
  <si>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</si>
  <si>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</si>
  <si>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</si>
  <si>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</si>
  <si>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</si>
  <si>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продукции, указанная в источнике № 1.
Реквизиты источника: № 20 от 23.07.2026, руб.</t>
  </si>
  <si>
    <t>Цена единицы продукции, указанная в источнике № 2.
Реквизиты источника: № 13 от 23.07.2026, руб.</t>
  </si>
  <si>
    <t>Цена единицы продукции, указанная в источнике № 3.
Реквизиты источника: 19 от 10.12.2025,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</si>
  <si>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</si>
  <si>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</si>
  <si>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</si>
  <si>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</si>
  <si>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Услуги по предоставлению обучающимся общеобразовательных учреждений, проживающих в селах и поселках Хабаровского муниципального района, бесплатного проезда в школу и обратно к месту жительства на автобусных маршрутах № 101, 105, 106, 108, 118, 126</t>
  </si>
  <si>
    <t>В соответствии с проектом контракта</t>
  </si>
  <si>
    <t>чел.дн</t>
  </si>
  <si>
    <t>ИТОГО:</t>
  </si>
  <si>
    <t xml:space="preserve">Дата подготовки обоснования стартовой (максимальной) цены: 29.07.2026                              </t>
  </si>
  <si>
    <t xml:space="preserve">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</si>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</sst>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1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180" fontId="6" fillId="3" borderId="1" xfId="1" applyNumberFormat="1" applyFont="1" applyFill="1" applyBorder="1" applyAlignment="1">
      <alignment horizontal="center" vertical="center" wrapText="1" shrinkToFit="1"/>
    </xf>
    <xf numFmtId="181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0" fontId="6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181" fontId="9" fillId="0" borderId="1" xfId="0" applyNumberFormat="1" applyFont="1" applyBorder="1" applyAlignment="1">
      <alignment horizontal="center" vertical="center"/>
    </xf>
    <xf numFmtId="0" fontId="7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zoomScale="70" zoomScaleNormal="70" topLeftCell="A7" workbookViewId="0">
      <selection activeCell="F14" sqref="F14"/>
    </sheetView>
  </sheetViews>
  <sheetFormatPr defaultColWidth="9" defaultRowHeight="13.8"/>
  <cols>
    <col min="1" max="1" width="4.57407407407407" style="3" customWidth="1"/>
    <col min="2" max="2" width="66.1851851851852" style="3" customWidth="1"/>
    <col min="3" max="3" width="30.287037037037" style="3" customWidth="1"/>
    <col min="4" max="4" width="9.42592592592593" style="3" customWidth="1"/>
    <col min="5" max="5" width="13" style="3" customWidth="1"/>
    <col min="6" max="6" width="21.2592592592593" style="3" customWidth="1"/>
    <col min="7" max="7" width="20.9444444444444" style="3" customWidth="1"/>
    <col min="8" max="8" width="19.8333333333333" style="3" customWidth="1"/>
    <col min="9" max="9" width="20.3055555555556" style="3" customWidth="1"/>
    <col min="10" max="10" width="18.0925925925926" style="3" customWidth="1"/>
    <col min="11" max="11" width="18.5740740740741" style="3" customWidth="1"/>
    <col min="12" max="12" width="21.5740740740741" style="2" customWidth="1"/>
    <col min="13" max="13" width="22.5740740740741" style="3" customWidth="1"/>
    <col min="14" max="14" width="14.8518518518519" style="3" customWidth="1"/>
    <col min="15" max="15" width="14.287037037037" style="3" customWidth="1"/>
    <col min="16" max="16" width="27.287037037037" style="3" customWidth="1"/>
    <col min="17" max="16384" width="9.13888888888889" style="3"/>
  </cols>
  <sheetData>
    <row r="1" ht="16.8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" spans="1:16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</row>
    <row r="3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1.5" customHeight="1" spans="1:1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ht="18" spans="1:16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</row>
    <row r="6" ht="18" spans="1:16">
      <c r="A6" s="6"/>
      <c r="B6" s="9"/>
      <c r="C6" s="10"/>
      <c r="D6" s="10"/>
      <c r="E6" s="10"/>
      <c r="F6" s="6"/>
      <c r="G6" s="6"/>
      <c r="H6" s="6"/>
      <c r="I6" s="6"/>
      <c r="J6" s="11"/>
      <c r="K6" s="11"/>
      <c r="L6" s="12"/>
      <c r="M6" s="11"/>
      <c r="N6" s="11"/>
      <c r="O6" s="11"/>
      <c r="P6" s="11"/>
    </row>
    <row r="7" s="1" customFormat="1" ht="166" customHeight="1" spans="1:16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14</v>
      </c>
      <c r="M7" s="14"/>
      <c r="N7" s="14"/>
      <c r="O7" s="14"/>
      <c r="P7" s="14"/>
    </row>
    <row r="8" s="2" customFormat="1" ht="101" customHeight="1" spans="1:16">
      <c r="A8" s="15">
        <v>1</v>
      </c>
      <c r="B8" s="16" t="s">
        <v>15</v>
      </c>
      <c r="C8" s="15" t="s">
        <v>16</v>
      </c>
      <c r="D8" s="15" t="s">
        <v>17</v>
      </c>
      <c r="E8" s="17">
        <v>2212</v>
      </c>
      <c r="F8" s="18">
        <v>26</v>
      </c>
      <c r="G8" s="18">
        <v>34</v>
      </c>
      <c r="H8" s="18">
        <v>31</v>
      </c>
      <c r="I8" s="19">
        <f>ROUNDDOWN(AVERAGE(F8:H8),2)</f>
        <v>30.33</v>
      </c>
      <c r="J8" s="20">
        <f>STDEV(F8:H8)</f>
        <v>4.04</v>
      </c>
      <c r="K8" s="21">
        <f>J8/I8</f>
        <v>0.1332</v>
      </c>
      <c r="L8" s="19">
        <f>I8*E8</f>
        <v>67089.96</v>
      </c>
      <c r="M8" s="7"/>
      <c r="N8" s="7"/>
      <c r="O8" s="7"/>
      <c r="P8" s="7"/>
    </row>
    <row r="9" s="2" customFormat="1" ht="101" customHeight="1" spans="1:16">
      <c r="A9" s="15">
        <v>2</v>
      </c>
      <c r="B9" s="16" t="s">
        <v>15</v>
      </c>
      <c r="C9" s="15" t="s">
        <v>16</v>
      </c>
      <c r="D9" s="15" t="s">
        <v>17</v>
      </c>
      <c r="E9" s="17">
        <v>474</v>
      </c>
      <c r="F9" s="18">
        <v>28</v>
      </c>
      <c r="G9" s="18">
        <v>34</v>
      </c>
      <c r="H9" s="18">
        <v>31</v>
      </c>
      <c r="I9" s="19">
        <f>ROUNDDOWN(AVERAGE(F9:H9),2)</f>
        <v>31</v>
      </c>
      <c r="J9" s="20">
        <f>STDEV(F9:H9)</f>
        <v>3</v>
      </c>
      <c r="K9" s="21">
        <f>J9/I9</f>
        <v>0.0968</v>
      </c>
      <c r="L9" s="19">
        <f>I9*E9</f>
        <v>14694</v>
      </c>
      <c r="M9" s="7"/>
      <c r="N9" s="7"/>
      <c r="O9" s="7"/>
      <c r="P9" s="7"/>
    </row>
    <row r="10" s="2" customFormat="1" ht="92" customHeight="1" spans="1:16">
      <c r="A10" s="15">
        <v>3</v>
      </c>
      <c r="B10" s="16" t="s">
        <v>15</v>
      </c>
      <c r="C10" s="15" t="s">
        <v>16</v>
      </c>
      <c r="D10" s="15" t="s">
        <v>17</v>
      </c>
      <c r="E10" s="17">
        <v>1264</v>
      </c>
      <c r="F10" s="18">
        <v>41</v>
      </c>
      <c r="G10" s="18">
        <v>34</v>
      </c>
      <c r="H10" s="18">
        <v>31</v>
      </c>
      <c r="I10" s="19">
        <f>ROUNDDOWN(AVERAGE(F10:H10),2)</f>
        <v>35.33</v>
      </c>
      <c r="J10" s="20">
        <f>STDEV(F10:H10)</f>
        <v>5.13</v>
      </c>
      <c r="K10" s="21">
        <f>J10/I10</f>
        <v>0.1452</v>
      </c>
      <c r="L10" s="19">
        <f>I10*E10</f>
        <v>44657.12</v>
      </c>
      <c r="M10" s="7"/>
      <c r="N10" s="7"/>
      <c r="O10" s="7"/>
      <c r="P10" s="7"/>
    </row>
    <row r="11" s="2" customFormat="1" ht="90" customHeight="1" spans="1:16">
      <c r="A11" s="15">
        <v>4</v>
      </c>
      <c r="B11" s="22" t="s">
        <v>15</v>
      </c>
      <c r="C11" s="15" t="s">
        <v>16</v>
      </c>
      <c r="D11" s="15" t="s">
        <v>17</v>
      </c>
      <c r="E11" s="22">
        <v>158</v>
      </c>
      <c r="F11" s="23">
        <v>41</v>
      </c>
      <c r="G11" s="18">
        <v>34</v>
      </c>
      <c r="H11" s="18">
        <v>31</v>
      </c>
      <c r="I11" s="19">
        <f>ROUNDDOWN(AVERAGE(F11:H11),2)</f>
        <v>35.33</v>
      </c>
      <c r="J11" s="20">
        <f>STDEV(F11:H11)</f>
        <v>5.13</v>
      </c>
      <c r="K11" s="21">
        <f>J11/I11</f>
        <v>0.1452</v>
      </c>
      <c r="L11" s="19">
        <f>I11*E11</f>
        <v>5582.14</v>
      </c>
      <c r="M11" s="7"/>
      <c r="N11" s="7"/>
      <c r="O11" s="7"/>
      <c r="P11" s="7"/>
    </row>
    <row r="12" s="2" customFormat="1" ht="36" customHeight="1" spans="1:16">
      <c r="A12" s="24" t="s">
        <v>18</v>
      </c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>
        <f>SUM(L8:L11)</f>
        <v>132023.22</v>
      </c>
      <c r="M12" s="7"/>
      <c r="N12" s="7"/>
      <c r="O12" s="7"/>
      <c r="P12" s="7"/>
    </row>
    <row r="13" s="2" customFormat="1" ht="20" customHeight="1" spans="1:16">
      <c r="A13" s="28" t="s">
        <v>19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  <c r="M13" s="7"/>
      <c r="N13" s="7"/>
      <c r="O13" s="7"/>
      <c r="P13" s="7"/>
    </row>
    <row r="14" s="2" customFormat="1" ht="66.75" customHeight="1" spans="1:16">
      <c r="A14" s="6"/>
      <c r="B14" s="6"/>
      <c r="C14" s="6"/>
      <c r="D14" s="6"/>
      <c r="E14" s="6"/>
      <c r="F14" s="6" t="s">
        <v>20</v>
      </c>
      <c r="G14" s="6"/>
      <c r="H14" s="6"/>
      <c r="I14" s="6"/>
      <c r="J14" s="6"/>
      <c r="K14" s="6"/>
      <c r="L14" s="7"/>
      <c r="M14" s="7"/>
      <c r="N14" s="7"/>
      <c r="O14" s="7"/>
      <c r="P14" s="7"/>
    </row>
    <row r="15" s="2" customFormat="1" ht="21" customHeight="1" spans="1:16">
      <c r="A15" s="6" t="s">
        <v>21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7"/>
      <c r="P15" s="7"/>
    </row>
    <row r="16" ht="18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6"/>
      <c r="N16" s="6"/>
      <c r="O16" s="6"/>
      <c r="P16" s="6"/>
    </row>
    <row r="17" ht="18" spans="1:16">
      <c r="A17" s="6" t="s">
        <v>22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6"/>
      <c r="N17" s="6"/>
      <c r="O17" s="6"/>
      <c r="P17" s="6"/>
    </row>
    <row r="18" ht="18" spans="1:16">
      <c r="A18" s="6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6"/>
      <c r="N18" s="6"/>
      <c r="O18" s="6"/>
      <c r="P18" s="6"/>
    </row>
    <row r="19" ht="18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6"/>
      <c r="N19" s="6"/>
      <c r="O19" s="6"/>
      <c r="P19" s="6"/>
    </row>
    <row r="20" ht="18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6"/>
      <c r="N20" s="6"/>
      <c r="O20" s="6"/>
      <c r="P20" s="6"/>
    </row>
    <row r="21" ht="18" spans="1:16">
      <c r="M21" s="6"/>
      <c r="N21" s="6"/>
      <c r="O21" s="6"/>
      <c r="P21" s="6"/>
    </row>
  </sheetData>
  <mergeCells count="3">
    <mergeCell ref="A1:P1"/>
    <mergeCell ref="A12:K12"/>
    <mergeCell ref="A3:P4"/>
  </mergeCells>
  <pageMargins left="0.25" right="0.25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рынка (базовый)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2026-07-29T11:03:48Z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8906EF7090584A409A2B8DDAEC5D08B4_13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