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1930" windowHeight="13170"/>
  </bookViews>
  <sheets>
    <sheet name="Лист1" sheetId="1" r:id="rId1"/>
  </sheets>
  <definedNames>
    <definedName name="_xlnm.Print_Area" localSheetId="0">Лист1!$A$1:$M$49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1" l="1"/>
  <c r="N32" i="1"/>
  <c r="N23" i="1"/>
  <c r="N17" i="1"/>
  <c r="N16" i="1"/>
  <c r="N15" i="1"/>
  <c r="N13" i="1"/>
  <c r="M40" i="1"/>
  <c r="N39" i="1"/>
  <c r="M39" i="1"/>
  <c r="J39" i="1"/>
  <c r="K39" i="1" s="1"/>
  <c r="L39" i="1" s="1"/>
  <c r="N38" i="1"/>
  <c r="J38" i="1"/>
  <c r="M38" i="1" s="1"/>
  <c r="N37" i="1"/>
  <c r="M37" i="1"/>
  <c r="K37" i="1"/>
  <c r="L37" i="1" s="1"/>
  <c r="J37" i="1"/>
  <c r="N36" i="1"/>
  <c r="J36" i="1"/>
  <c r="J35" i="1"/>
  <c r="J34" i="1"/>
  <c r="N20" i="1"/>
  <c r="J20" i="1"/>
  <c r="M20" i="1" s="1"/>
  <c r="M10" i="1"/>
  <c r="M12" i="1"/>
  <c r="M13" i="1"/>
  <c r="M16" i="1"/>
  <c r="M17" i="1"/>
  <c r="M18" i="1"/>
  <c r="M19" i="1"/>
  <c r="M22" i="1"/>
  <c r="M23" i="1"/>
  <c r="M24" i="1"/>
  <c r="M25" i="1"/>
  <c r="M26" i="1"/>
  <c r="M28" i="1"/>
  <c r="M29" i="1"/>
  <c r="M30" i="1"/>
  <c r="M31" i="1"/>
  <c r="M33" i="1"/>
  <c r="N35" i="1"/>
  <c r="N34" i="1"/>
  <c r="N33" i="1"/>
  <c r="N31" i="1"/>
  <c r="N30" i="1"/>
  <c r="N29" i="1"/>
  <c r="N28" i="1"/>
  <c r="N27" i="1"/>
  <c r="N26" i="1"/>
  <c r="N25" i="1"/>
  <c r="N24" i="1"/>
  <c r="N22" i="1"/>
  <c r="N21" i="1"/>
  <c r="N19" i="1"/>
  <c r="N18" i="1"/>
  <c r="N14" i="1"/>
  <c r="N12" i="1"/>
  <c r="N10" i="1"/>
  <c r="N9" i="1"/>
  <c r="N8" i="1"/>
  <c r="K34" i="1"/>
  <c r="L34" i="1" s="1"/>
  <c r="J33" i="1"/>
  <c r="K33" i="1" s="1"/>
  <c r="L33" i="1" s="1"/>
  <c r="J23" i="1"/>
  <c r="K23" i="1" s="1"/>
  <c r="L23" i="1" s="1"/>
  <c r="J22" i="1"/>
  <c r="K22" i="1" s="1"/>
  <c r="L22" i="1" s="1"/>
  <c r="J21" i="1"/>
  <c r="M21" i="1" s="1"/>
  <c r="J19" i="1"/>
  <c r="J18" i="1"/>
  <c r="J17" i="1"/>
  <c r="J16" i="1"/>
  <c r="K16" i="1" s="1"/>
  <c r="L16" i="1" s="1"/>
  <c r="J15" i="1"/>
  <c r="K15" i="1" s="1"/>
  <c r="L15" i="1" s="1"/>
  <c r="J14" i="1"/>
  <c r="K14" i="1" s="1"/>
  <c r="L14" i="1" s="1"/>
  <c r="J13" i="1"/>
  <c r="J12" i="1"/>
  <c r="J11" i="1"/>
  <c r="J10" i="1"/>
  <c r="J9" i="1"/>
  <c r="J8" i="1"/>
  <c r="J31" i="1"/>
  <c r="J30" i="1"/>
  <c r="J29" i="1"/>
  <c r="J28" i="1"/>
  <c r="J27" i="1"/>
  <c r="J26" i="1"/>
  <c r="J25" i="1"/>
  <c r="J24" i="1"/>
  <c r="J32" i="1"/>
  <c r="M32" i="1" s="1"/>
  <c r="K38" i="1" l="1"/>
  <c r="L38" i="1" s="1"/>
  <c r="K36" i="1"/>
  <c r="L36" i="1" s="1"/>
  <c r="M15" i="1"/>
  <c r="K20" i="1"/>
  <c r="L20" i="1" s="1"/>
  <c r="K35" i="1"/>
  <c r="L35" i="1" s="1"/>
  <c r="K10" i="1"/>
  <c r="L10" i="1" s="1"/>
  <c r="K19" i="1"/>
  <c r="L19" i="1" s="1"/>
  <c r="K9" i="1"/>
  <c r="L9" i="1" s="1"/>
  <c r="K8" i="1"/>
  <c r="L8" i="1" s="1"/>
  <c r="K29" i="1"/>
  <c r="L29" i="1" s="1"/>
  <c r="K24" i="1"/>
  <c r="L24" i="1" s="1"/>
  <c r="K25" i="1"/>
  <c r="L25" i="1" s="1"/>
  <c r="K26" i="1"/>
  <c r="L26" i="1" s="1"/>
  <c r="K28" i="1"/>
  <c r="L28" i="1" s="1"/>
  <c r="K11" i="1"/>
  <c r="L11" i="1" s="1"/>
  <c r="K17" i="1"/>
  <c r="L17" i="1" s="1"/>
  <c r="K18" i="1"/>
  <c r="L18" i="1" s="1"/>
  <c r="K27" i="1"/>
  <c r="L27" i="1" s="1"/>
  <c r="K12" i="1"/>
  <c r="L12" i="1" s="1"/>
  <c r="K13" i="1"/>
  <c r="L13" i="1" s="1"/>
  <c r="K21" i="1"/>
  <c r="L21" i="1" s="1"/>
  <c r="K30" i="1"/>
  <c r="L30" i="1" s="1"/>
  <c r="K31" i="1"/>
  <c r="L31" i="1" s="1"/>
  <c r="K32" i="1"/>
  <c r="L32" i="1" s="1"/>
</calcChain>
</file>

<file path=xl/sharedStrings.xml><?xml version="1.0" encoding="utf-8"?>
<sst xmlns="http://schemas.openxmlformats.org/spreadsheetml/2006/main" count="123" uniqueCount="64">
  <si>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</si>
  <si>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</si>
  <si>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Используемый метод определения НМЦК 
с обоснованием:</t>
  </si>
  <si>
    <t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</si>
  <si>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</si>
  <si>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</si>
  <si>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</si>
  <si>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</si>
  <si>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</si>
  <si>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Поставщик 1</t>
  </si>
  <si>
    <t>Поставщик 2</t>
  </si>
  <si>
    <t>Поставщик 3</t>
  </si>
  <si>
    <t>Среднеквадр. отклонение</t>
  </si>
  <si>
    <t>Коэффициент вариации (%)</t>
  </si>
  <si>
    <t>НМЦК (руб)</t>
  </si>
  <si>
    <t>Цена (руб.)</t>
  </si>
  <si>
    <t>(должность)</t>
  </si>
  <si>
    <t>(подпись/расшифровка подписи)</t>
  </si>
  <si>
    <t>Средняя арифметическая цена за единицу, руб.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</si>
  <si>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ч.6 ст.22 44-ФЗ) 
</t>
  </si>
  <si>
    <t>ИТОГО</t>
  </si>
  <si>
    <t>шт.</t>
  </si>
  <si>
    <t>32.20.20.190</t>
  </si>
  <si>
    <t>Расчет НМЦК для поставки принадлежностей для музыкальных инструментов</t>
  </si>
  <si>
    <t>Трости для кларнета Bb V12 CR193 Vandoren, 10 штук в коробке размер 3</t>
  </si>
  <si>
    <t>Трости для кларнета Bb V12 10 штук в коробке размер 3 1/2.Vandoren CR1935</t>
  </si>
  <si>
    <t>Трости для Бас кларнета V.21 5 штук в коробке размер 3 1/2.Vandoren CR8235</t>
  </si>
  <si>
    <t>Трости для кларнета Bb, (традиционные), 10 штук в синей коробке размер 3.Vandoren, CR103</t>
  </si>
  <si>
    <t>Камыш для тростей гобоя, M12-25001-0028 LAVORO, диаметр 9,5-10мм, вес 1 кг</t>
  </si>
  <si>
    <t>Стальной язычок для изготовления тростей гобоя Chiarugi, F13-00008,форма convex</t>
  </si>
  <si>
    <t>Язычок пластиковый для тростей гобоя. Reeds 'n Stuff</t>
  </si>
  <si>
    <t>Пластинки формованные для изготовления трости фагота, Shaped Cane LAVORO, форма Rieger 1 A, soft, компл из 10 шт.</t>
  </si>
  <si>
    <t>Тростниковые трубки (камыш) для фагота в трубках, F17 Rieger , диаметр 24 мм</t>
  </si>
  <si>
    <t>Тростниковые трубки (камыш) для фагота в трубках, Georg Rieger Marka, диаметр 24 мм</t>
  </si>
  <si>
    <t>Тростниковые трубки (камыш) для фагота в трубках, 1301-00121 Lavoro, диаметр 24-25 мм, 1 кг.</t>
  </si>
  <si>
    <t>кг</t>
  </si>
  <si>
    <t>комп</t>
  </si>
  <si>
    <t>кор</t>
  </si>
  <si>
    <t>Язычок для доводки тростей фагота и контрафагота, F16 George Rieger, прозрачный</t>
  </si>
  <si>
    <t>Струна для арфы C 7 октавы BCW7C Bow Brand Pedal Concert Bass Wire №45, никелевая канитель, красная</t>
  </si>
  <si>
    <t>Струна для арфы D 7 октавы, нBCW7D Bow Brand Pedal Concert Bass Wire №44, никелевая канитель.</t>
  </si>
  <si>
    <t>Струна для арфы F 4 октавы (черный цвет) жильная.BB4F Bow Brand №28</t>
  </si>
  <si>
    <t>Струна для арфы A 4 октавы жильная BB4A Bow Brand №26</t>
  </si>
  <si>
    <t>Струна для арфы D 4 октавы жильная BB4D Bow Brand №23</t>
  </si>
  <si>
    <t>Струна для арфы Е 4 октавы жильная BB4E Bow Brand №22</t>
  </si>
  <si>
    <t>Струна для арфы G 3 октавы жильная BB3G Bow Brand №20</t>
  </si>
  <si>
    <t>Струна для арфы E 3 октавы жильная BB3E Bow Brand №15</t>
  </si>
  <si>
    <t>Струна для арфы D 2 октавы жильная BB2D Bow Brand №9</t>
  </si>
  <si>
    <t>Cтруна для арфы C 1 октавы нейлон BBN 1C Bow Brand Nylon №3</t>
  </si>
  <si>
    <t>Cтруна для арфы F 0 октавы нейлон BBN 0F Bow Brand Nylon №0</t>
  </si>
  <si>
    <t xml:space="preserve">Медный штифт для тростей гобоя CHIARUGI OBOE 47-2 TUBE 47мм №2 
</t>
  </si>
  <si>
    <t xml:space="preserve">Медный штифт для тростей гобоя CHIARUGI OBOE 46-2 TUBE 46мм №2
</t>
  </si>
  <si>
    <t>Жидкость для системы климат- контроля Dampp-Chaser, 473 мл, 604160</t>
  </si>
  <si>
    <t>Масло для помповых клапанов, ZV74680 (ZV74730) Yamaha VALVE OIL REGULAR 60ML</t>
  </si>
  <si>
    <t>Смазка для пробки, CG100 Vandoren, один тюбик (4,25г)</t>
  </si>
  <si>
    <t>Смазка для кулисы тромбона, ZJ57200 Yamaha Trombone slide lubricant SLO3, 30мл</t>
  </si>
  <si>
    <t>Масло 00351P000011 Fast Oil Al Cass, жидкое прозрачное, универсальное, для ухода за клапанами, вентилями и кулисами медных духовых инструментов, объем - 56 мл</t>
  </si>
  <si>
    <t>комплект</t>
  </si>
  <si>
    <t>Комплект салфеток для системы климат-контроля рояля Dampp-Chaser (2 шт в комплекте), 604150</t>
  </si>
  <si>
    <t>На основании проведенного анализа рынка и расчетов, НМЦК составляет:  636012,31 рублей. Заказчик осуществляет закупку в пределах расчета по минимальной цене за единицу товара, НМЦК составит 556183,00  рублей</t>
  </si>
  <si>
    <t>Дата подготовки обоснования НМЦК: 15.05.2026</t>
  </si>
  <si>
    <t>НМЦК по мини.цене за ед.,итого, руб.</t>
  </si>
  <si>
    <t>кор.</t>
  </si>
  <si>
    <t>Трости для кларнета ARIA 4 BEHN by Rigotti размер 4 (кор. 10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</si>
</sst>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.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/>
      <diagonal/>
    </border>
  </borders>
  <cellStyleXfs count="3">
    <xf numFmtId="0" fontId="0" fillId="0" borderId="0" applyAlignment="0"/>
    <xf numFmtId="0" fontId="2" fillId="0" borderId="0" applyAlignment="0"/>
    <xf numFmtId="0" fontId="5" fillId="0" borderId="0" applyNumberFormat="0" applyFill="0" applyBorder="0" applyAlignment="0" applyProtection="0"/>
  </cellStyleXfs>
  <cellXfs count="67">
    <xf numFmtId="0" fontId="0" fillId="0" borderId="7" xfId="0" applyBorder="1"/>
    <xf numFmtId="0" fontId="0" fillId="0" borderId="0" xfId="0"/>
    <xf numFmtId="2" fontId="0" fillId="0" borderId="0" xfId="0" applyNumberFormat="1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43" fontId="7" fillId="0" borderId="0" xfId="0" applyNumberFormat="1" applyFont="1" applyAlignment="1">
      <alignment horizontal="center" vertical="center" wrapText="1"/>
    </xf>
    <xf numFmtId="43" fontId="7" fillId="0" borderId="3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43" fontId="8" fillId="0" borderId="3" xfId="0" applyNumberFormat="1" applyFont="1" applyBorder="1" applyAlignment="1">
      <alignment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43" fontId="8" fillId="0" borderId="0" xfId="0" applyNumberFormat="1" applyFont="1" applyAlignment="1">
      <alignment horizontal="center" vertical="center" wrapText="1"/>
    </xf>
    <xf numFmtId="0" fontId="7" fillId="0" borderId="0" xfId="0" applyFont="1"/>
    <xf numFmtId="2" fontId="7" fillId="0" borderId="0" xfId="0" applyNumberFormat="1" applyFont="1"/>
    <xf numFmtId="0" fontId="14" fillId="0" borderId="0" xfId="0" applyFont="1" applyAlignment="1">
      <alignment vertical="center" wrapText="1"/>
    </xf>
    <xf numFmtId="43" fontId="1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2" fontId="8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/>
    </xf>
    <xf numFmtId="2" fontId="7" fillId="0" borderId="7" xfId="0" applyNumberFormat="1" applyFont="1" applyBorder="1"/>
    <xf numFmtId="43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/>
    <xf numFmtId="2" fontId="7" fillId="0" borderId="0" xfId="0" applyNumberFormat="1" applyFont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 wrapText="1"/>
    </xf>
    <xf numFmtId="2" fontId="8" fillId="2" borderId="3" xfId="1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8" fillId="2" borderId="0" xfId="0" applyFont="1" applyFill="1" applyAlignment="1">
      <alignment vertical="center" wrapText="1"/>
    </xf>
    <xf numFmtId="2" fontId="13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/>
    <xf numFmtId="0" fontId="8" fillId="2" borderId="3" xfId="0" applyFont="1" applyFill="1" applyBorder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10" fillId="0" borderId="3" xfId="2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3" fontId="7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center" wrapText="1"/>
    </xf>
    <xf numFmtId="0" fontId="6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top" wrapText="1"/>
    </xf>
    <xf numFmtId="2" fontId="8" fillId="0" borderId="3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vertical="center" wrapText="1"/>
    </xf>
    <xf numFmtId="2" fontId="8" fillId="0" borderId="3" xfId="1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2" fillId="0" borderId="4" xfId="0" applyFont="1" applyBorder="1" applyAlignment="1">
      <alignment wrapText="1"/>
    </xf>
    <xf numFmtId="0" fontId="8" fillId="0" borderId="5" xfId="0" applyFont="1" applyBorder="1" applyAlignment="1">
      <alignment horizontal="center" vertical="top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4</xdr:row>
      <xdr:rowOff>274320</xdr:rowOff>
    </xdr:from>
    <xdr:to>
      <xdr:col>1</xdr:col>
      <xdr:colOff>910365</xdr:colOff>
      <xdr:row>4</xdr:row>
      <xdr:rowOff>762000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" y="3009900"/>
          <a:ext cx="11430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167640</xdr:colOff>
      <xdr:row>6</xdr:row>
      <xdr:rowOff>99060</xdr:rowOff>
    </xdr:from>
    <xdr:to>
      <xdr:col>12</xdr:col>
      <xdr:colOff>1424940</xdr:colOff>
      <xdr:row>6</xdr:row>
      <xdr:rowOff>594360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6060" y="4930140"/>
          <a:ext cx="1257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175260</xdr:colOff>
      <xdr:row>6</xdr:row>
      <xdr:rowOff>205740</xdr:rowOff>
    </xdr:from>
    <xdr:to>
      <xdr:col>11</xdr:col>
      <xdr:colOff>929640</xdr:colOff>
      <xdr:row>6</xdr:row>
      <xdr:rowOff>601980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4880" y="5036820"/>
          <a:ext cx="75438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152400</xdr:colOff>
      <xdr:row>6</xdr:row>
      <xdr:rowOff>182880</xdr:rowOff>
    </xdr:from>
    <xdr:to>
      <xdr:col>10</xdr:col>
      <xdr:colOff>1021080</xdr:colOff>
      <xdr:row>6</xdr:row>
      <xdr:rowOff>632460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4720" y="5013960"/>
          <a:ext cx="8686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gregatoreat.ru/classifier/ktru-list?search=32.20.20.190&amp;expanded=true" TargetMode="External"/><Relationship Id="rId18" Type="http://schemas.openxmlformats.org/officeDocument/2006/relationships/hyperlink" Target="https://agregatoreat.ru/classifier/ktru-list?search=32.20.20.190&amp;expanded=true" TargetMode="External"/><Relationship Id="rId26" Type="http://schemas.openxmlformats.org/officeDocument/2006/relationships/hyperlink" Target="https://agregatoreat.ru/classifier/ktru-list?search=32.20.20.190&amp;expanded=true" TargetMode="External"/><Relationship Id="rId3" Type="http://schemas.openxmlformats.org/officeDocument/2006/relationships/hyperlink" Target="https://agregatoreat.ru/classifier/ktru-list?search=32.20.20.190&amp;expanded=true" TargetMode="External"/><Relationship Id="rId21" Type="http://schemas.openxmlformats.org/officeDocument/2006/relationships/hyperlink" Target="https://agregatoreat.ru/classifier/ktru-list?search=32.20.20.190&amp;expanded=true" TargetMode="External"/><Relationship Id="rId34" Type="http://schemas.openxmlformats.org/officeDocument/2006/relationships/drawing" Target="../drawings/drawing1.xml"/><Relationship Id="rId7" Type="http://schemas.openxmlformats.org/officeDocument/2006/relationships/hyperlink" Target="https://agregatoreat.ru/classifier/ktru-list?search=32.20.20.190&amp;expanded=true" TargetMode="External"/><Relationship Id="rId12" Type="http://schemas.openxmlformats.org/officeDocument/2006/relationships/hyperlink" Target="https://agregatoreat.ru/classifier/ktru-list?search=32.20.20.190&amp;expanded=true" TargetMode="External"/><Relationship Id="rId17" Type="http://schemas.openxmlformats.org/officeDocument/2006/relationships/hyperlink" Target="https://agregatoreat.ru/classifier/ktru-list?search=32.20.20.190&amp;expanded=true" TargetMode="External"/><Relationship Id="rId25" Type="http://schemas.openxmlformats.org/officeDocument/2006/relationships/hyperlink" Target="https://agregatoreat.ru/classifier/ktru-list?search=32.20.20.190&amp;expanded=true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agregatoreat.ru/classifier/ktru-list?search=32.20.20.190&amp;expanded=true" TargetMode="External"/><Relationship Id="rId16" Type="http://schemas.openxmlformats.org/officeDocument/2006/relationships/hyperlink" Target="https://agregatoreat.ru/classifier/ktru-list?search=32.20.20.190&amp;expanded=true" TargetMode="External"/><Relationship Id="rId20" Type="http://schemas.openxmlformats.org/officeDocument/2006/relationships/hyperlink" Target="https://agregatoreat.ru/classifier/ktru-list?search=32.20.20.190&amp;expanded=true" TargetMode="External"/><Relationship Id="rId29" Type="http://schemas.openxmlformats.org/officeDocument/2006/relationships/hyperlink" Target="https://agregatoreat.ru/classifier/ktru-list?search=32.20.20.190&amp;expanded=true" TargetMode="External"/><Relationship Id="rId1" Type="http://schemas.openxmlformats.org/officeDocument/2006/relationships/hyperlink" Target="https://agregatoreat.ru/classifier/ktru-list?search=32.20.20.190&amp;expanded=true" TargetMode="External"/><Relationship Id="rId6" Type="http://schemas.openxmlformats.org/officeDocument/2006/relationships/hyperlink" Target="https://agregatoreat.ru/classifier/ktru-list?search=32.20.20.190&amp;expanded=true" TargetMode="External"/><Relationship Id="rId11" Type="http://schemas.openxmlformats.org/officeDocument/2006/relationships/hyperlink" Target="https://agregatoreat.ru/classifier/ktru-list?search=32.20.20.190&amp;expanded=true" TargetMode="External"/><Relationship Id="rId24" Type="http://schemas.openxmlformats.org/officeDocument/2006/relationships/hyperlink" Target="https://agregatoreat.ru/classifier/ktru-list?search=32.20.20.190&amp;expanded=true" TargetMode="External"/><Relationship Id="rId32" Type="http://schemas.openxmlformats.org/officeDocument/2006/relationships/hyperlink" Target="https://agregatoreat.ru/classifier/ktru-list?search=32.20.20.190&amp;expanded=true" TargetMode="External"/><Relationship Id="rId5" Type="http://schemas.openxmlformats.org/officeDocument/2006/relationships/hyperlink" Target="https://agregatoreat.ru/classifier/ktru-list?search=32.20.20.190&amp;expanded=true" TargetMode="External"/><Relationship Id="rId15" Type="http://schemas.openxmlformats.org/officeDocument/2006/relationships/hyperlink" Target="https://agregatoreat.ru/classifier/ktru-list?search=32.20.20.190&amp;expanded=true" TargetMode="External"/><Relationship Id="rId23" Type="http://schemas.openxmlformats.org/officeDocument/2006/relationships/hyperlink" Target="https://agregatoreat.ru/classifier/ktru-list?search=32.20.20.190&amp;expanded=true" TargetMode="External"/><Relationship Id="rId28" Type="http://schemas.openxmlformats.org/officeDocument/2006/relationships/hyperlink" Target="https://agregatoreat.ru/classifier/ktru-list?search=32.20.20.190&amp;expanded=true" TargetMode="External"/><Relationship Id="rId10" Type="http://schemas.openxmlformats.org/officeDocument/2006/relationships/hyperlink" Target="https://agregatoreat.ru/classifier/ktru-list?search=32.20.20.190&amp;expanded=true" TargetMode="External"/><Relationship Id="rId19" Type="http://schemas.openxmlformats.org/officeDocument/2006/relationships/hyperlink" Target="https://agregatoreat.ru/classifier/ktru-list?search=32.20.20.190&amp;expanded=true" TargetMode="External"/><Relationship Id="rId31" Type="http://schemas.openxmlformats.org/officeDocument/2006/relationships/hyperlink" Target="https://agregatoreat.ru/classifier/ktru-list?search=32.20.20.190&amp;expanded=true" TargetMode="External"/><Relationship Id="rId4" Type="http://schemas.openxmlformats.org/officeDocument/2006/relationships/hyperlink" Target="https://agregatoreat.ru/classifier/ktru-list?search=32.20.20.190&amp;expanded=true" TargetMode="External"/><Relationship Id="rId9" Type="http://schemas.openxmlformats.org/officeDocument/2006/relationships/hyperlink" Target="https://agregatoreat.ru/classifier/ktru-list?search=32.20.20.190&amp;expanded=true" TargetMode="External"/><Relationship Id="rId14" Type="http://schemas.openxmlformats.org/officeDocument/2006/relationships/hyperlink" Target="https://agregatoreat.ru/classifier/ktru-list?search=32.20.20.190&amp;expanded=true" TargetMode="External"/><Relationship Id="rId22" Type="http://schemas.openxmlformats.org/officeDocument/2006/relationships/hyperlink" Target="https://agregatoreat.ru/classifier/ktru-list?search=32.20.20.190&amp;expanded=true" TargetMode="External"/><Relationship Id="rId27" Type="http://schemas.openxmlformats.org/officeDocument/2006/relationships/hyperlink" Target="https://agregatoreat.ru/classifier/ktru-list?search=32.20.20.190&amp;expanded=true" TargetMode="External"/><Relationship Id="rId30" Type="http://schemas.openxmlformats.org/officeDocument/2006/relationships/hyperlink" Target="https://agregatoreat.ru/classifier/ktru-list?search=32.20.20.190&amp;expanded=true" TargetMode="External"/><Relationship Id="rId8" Type="http://schemas.openxmlformats.org/officeDocument/2006/relationships/hyperlink" Target="https://agregatoreat.ru/classifier/ktru-list?search=32.20.20.190&amp;expande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60"/>
  <sheetViews>
    <sheetView tabSelected="1" topLeftCell="A4" zoomScale="55" zoomScaleNormal="55" workbookViewId="0">
      <selection activeCell="J14" sqref="J14"/>
    </sheetView>
  </sheetViews>
  <sheetFormatPr defaultColWidth="9.140625" defaultRowHeight="15" x14ac:dyDescent="0.25"/>
  <cols>
    <col min="1" max="1" width="4.85546875" style="19" customWidth="1"/>
    <col min="2" max="2" width="20.85546875" style="19" customWidth="1"/>
    <col min="3" max="3" width="17.85546875" style="19" customWidth="1"/>
    <col min="4" max="4" width="14.7109375" style="28" customWidth="1"/>
    <col min="5" max="5" width="11.28515625" style="36" customWidth="1"/>
    <col min="6" max="6" width="6.85546875" style="36" customWidth="1"/>
    <col min="7" max="7" width="15.140625" style="36" customWidth="1"/>
    <col min="8" max="8" width="12.85546875" style="39" customWidth="1"/>
    <col min="9" max="9" width="13.28515625" style="39" customWidth="1"/>
    <col min="10" max="10" width="14.5703125" style="20" customWidth="1"/>
    <col min="11" max="11" width="18.28515625" style="33" customWidth="1"/>
    <col min="12" max="12" width="14.7109375" style="33" customWidth="1"/>
    <col min="13" max="13" width="21.42578125" style="20" customWidth="1"/>
    <col min="14" max="14" width="17.28515625" style="6" customWidth="1"/>
    <col min="15" max="15" width="18.42578125" style="1" customWidth="1"/>
    <col min="16" max="16" width="9.140625" style="1" customWidth="1"/>
    <col min="17" max="255" width="9.140625" style="1"/>
  </cols>
  <sheetData>
    <row r="1" spans="1:255" ht="40.5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spans="1:255" ht="33" customHeight="1" x14ac:dyDescent="0.25">
      <c r="A2" s="51" t="s">
        <v>1</v>
      </c>
      <c r="B2" s="52"/>
      <c r="C2" s="48" t="s">
        <v>19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</row>
    <row r="3" spans="1:255" ht="35.25" customHeight="1" x14ac:dyDescent="0.25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spans="1:255" ht="17.25" customHeight="1" x14ac:dyDescent="0.25">
      <c r="A4" s="47" t="s">
        <v>23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spans="1:255" ht="126.75" customHeight="1" x14ac:dyDescent="0.25">
      <c r="A5" s="53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7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spans="1:255" ht="53.25" customHeight="1" x14ac:dyDescent="0.25">
      <c r="A6" s="48" t="s">
        <v>4</v>
      </c>
      <c r="B6" s="48" t="s">
        <v>5</v>
      </c>
      <c r="C6" s="48"/>
      <c r="D6" s="54" t="s">
        <v>6</v>
      </c>
      <c r="E6" s="55" t="s">
        <v>7</v>
      </c>
      <c r="F6" s="56" t="s">
        <v>8</v>
      </c>
      <c r="G6" s="34" t="s">
        <v>9</v>
      </c>
      <c r="H6" s="34" t="s">
        <v>10</v>
      </c>
      <c r="I6" s="34" t="s">
        <v>11</v>
      </c>
      <c r="J6" s="57" t="s">
        <v>18</v>
      </c>
      <c r="K6" s="9" t="s">
        <v>12</v>
      </c>
      <c r="L6" s="9" t="s">
        <v>13</v>
      </c>
      <c r="M6" s="10" t="s">
        <v>14</v>
      </c>
      <c r="N6" s="46" t="s">
        <v>61</v>
      </c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spans="1:255" ht="58.15" customHeight="1" x14ac:dyDescent="0.25">
      <c r="A7" s="48"/>
      <c r="B7" s="48"/>
      <c r="C7" s="48"/>
      <c r="D7" s="54"/>
      <c r="E7" s="55"/>
      <c r="F7" s="56"/>
      <c r="G7" s="35" t="s">
        <v>15</v>
      </c>
      <c r="H7" s="35" t="s">
        <v>15</v>
      </c>
      <c r="I7" s="35" t="s">
        <v>15</v>
      </c>
      <c r="J7" s="57"/>
      <c r="K7" s="9"/>
      <c r="L7" s="9"/>
      <c r="M7" s="11"/>
      <c r="N7" s="46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</row>
    <row r="8" spans="1:255" ht="84" customHeight="1" x14ac:dyDescent="0.25">
      <c r="A8" s="12">
        <v>1</v>
      </c>
      <c r="B8" s="45" t="s">
        <v>24</v>
      </c>
      <c r="C8" s="45"/>
      <c r="D8" s="44" t="s">
        <v>22</v>
      </c>
      <c r="E8" s="13" t="s">
        <v>62</v>
      </c>
      <c r="F8" s="13">
        <v>20</v>
      </c>
      <c r="G8" s="14">
        <v>6090</v>
      </c>
      <c r="H8" s="14">
        <v>4651</v>
      </c>
      <c r="I8" s="14">
        <v>4768</v>
      </c>
      <c r="J8" s="15">
        <f t="shared" ref="J8:J23" si="0">(G8+H8+I8)/3</f>
        <v>5169.666666666667</v>
      </c>
      <c r="K8" s="8">
        <f t="shared" ref="K8:K23" si="1">SQRT(((SUM((POWER(I8-J8,2)),(POWER(H8-J8,2)),(POWER(G8-J8,2))))/(COLUMNS(G8:I8)-1)))</f>
        <v>799.17603400836128</v>
      </c>
      <c r="L8" s="8">
        <f t="shared" ref="L8:L23" si="2">K8/J8*100</f>
        <v>15.458947076053153</v>
      </c>
      <c r="M8" s="8">
        <v>103393.4</v>
      </c>
      <c r="N8" s="16">
        <f>F8*H8</f>
        <v>93020</v>
      </c>
      <c r="O8" s="2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spans="1:255" ht="84" customHeight="1" x14ac:dyDescent="0.25">
      <c r="A9" s="12">
        <v>2</v>
      </c>
      <c r="B9" s="45" t="s">
        <v>50</v>
      </c>
      <c r="C9" s="45"/>
      <c r="D9" s="44" t="s">
        <v>22</v>
      </c>
      <c r="E9" s="13" t="s">
        <v>21</v>
      </c>
      <c r="F9" s="13">
        <v>40</v>
      </c>
      <c r="G9" s="14">
        <v>555</v>
      </c>
      <c r="H9" s="14">
        <v>563</v>
      </c>
      <c r="I9" s="14">
        <v>578</v>
      </c>
      <c r="J9" s="15">
        <f t="shared" si="0"/>
        <v>565.33333333333337</v>
      </c>
      <c r="K9" s="8">
        <f t="shared" si="1"/>
        <v>11.67618659209133</v>
      </c>
      <c r="L9" s="8">
        <f t="shared" si="2"/>
        <v>2.0653631943557778</v>
      </c>
      <c r="M9" s="8">
        <v>22613.200000000001</v>
      </c>
      <c r="N9" s="16">
        <f>F9*G9</f>
        <v>22200</v>
      </c>
      <c r="O9" s="2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spans="1:255" ht="84" customHeight="1" x14ac:dyDescent="0.25">
      <c r="A10" s="12">
        <v>3</v>
      </c>
      <c r="B10" s="45" t="s">
        <v>51</v>
      </c>
      <c r="C10" s="45"/>
      <c r="D10" s="44" t="s">
        <v>22</v>
      </c>
      <c r="E10" s="13" t="s">
        <v>21</v>
      </c>
      <c r="F10" s="13">
        <v>10</v>
      </c>
      <c r="G10" s="14">
        <v>555</v>
      </c>
      <c r="H10" s="14">
        <v>567</v>
      </c>
      <c r="I10" s="14">
        <v>582</v>
      </c>
      <c r="J10" s="15">
        <f t="shared" si="0"/>
        <v>568</v>
      </c>
      <c r="K10" s="8">
        <f t="shared" si="1"/>
        <v>13.527749258468683</v>
      </c>
      <c r="L10" s="8">
        <f t="shared" si="2"/>
        <v>2.3816459962092749</v>
      </c>
      <c r="M10" s="8">
        <f t="shared" ref="M10:M33" si="3">J10*F10</f>
        <v>5680</v>
      </c>
      <c r="N10" s="16">
        <f>F10*G10</f>
        <v>5550</v>
      </c>
      <c r="O10" s="2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spans="1:255" ht="84" customHeight="1" x14ac:dyDescent="0.25">
      <c r="A11" s="12">
        <v>4</v>
      </c>
      <c r="B11" s="45" t="s">
        <v>25</v>
      </c>
      <c r="C11" s="45"/>
      <c r="D11" s="44" t="s">
        <v>22</v>
      </c>
      <c r="E11" s="13" t="s">
        <v>37</v>
      </c>
      <c r="F11" s="13">
        <v>5</v>
      </c>
      <c r="G11" s="14">
        <v>6890</v>
      </c>
      <c r="H11" s="14">
        <v>4651</v>
      </c>
      <c r="I11" s="14">
        <v>4768</v>
      </c>
      <c r="J11" s="15">
        <f t="shared" si="0"/>
        <v>5436.333333333333</v>
      </c>
      <c r="K11" s="8">
        <f t="shared" si="1"/>
        <v>1260.2707381088135</v>
      </c>
      <c r="L11" s="8">
        <f t="shared" si="2"/>
        <v>23.182366879185974</v>
      </c>
      <c r="M11" s="8">
        <v>27181.65</v>
      </c>
      <c r="N11" s="16">
        <v>23255</v>
      </c>
      <c r="O11" s="2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spans="1:255" ht="84" customHeight="1" x14ac:dyDescent="0.25">
      <c r="A12" s="12">
        <v>5</v>
      </c>
      <c r="B12" s="45" t="s">
        <v>26</v>
      </c>
      <c r="C12" s="45"/>
      <c r="D12" s="44" t="s">
        <v>22</v>
      </c>
      <c r="E12" s="13" t="s">
        <v>37</v>
      </c>
      <c r="F12" s="13">
        <v>5</v>
      </c>
      <c r="G12" s="14">
        <v>3965</v>
      </c>
      <c r="H12" s="14">
        <v>4018</v>
      </c>
      <c r="I12" s="14">
        <v>4119</v>
      </c>
      <c r="J12" s="15">
        <f t="shared" si="0"/>
        <v>4034</v>
      </c>
      <c r="K12" s="8">
        <f t="shared" si="1"/>
        <v>78.236819976274603</v>
      </c>
      <c r="L12" s="8">
        <f t="shared" si="2"/>
        <v>1.9394352993622859</v>
      </c>
      <c r="M12" s="8">
        <f t="shared" si="3"/>
        <v>20170</v>
      </c>
      <c r="N12" s="16">
        <f>F12*G12</f>
        <v>19825</v>
      </c>
      <c r="O12" s="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spans="1:255" ht="84" customHeight="1" x14ac:dyDescent="0.25">
      <c r="A13" s="12">
        <v>6</v>
      </c>
      <c r="B13" s="45" t="s">
        <v>27</v>
      </c>
      <c r="C13" s="45"/>
      <c r="D13" s="44" t="s">
        <v>22</v>
      </c>
      <c r="E13" s="13" t="s">
        <v>37</v>
      </c>
      <c r="F13" s="13">
        <v>1</v>
      </c>
      <c r="G13" s="14">
        <v>4870</v>
      </c>
      <c r="H13" s="14">
        <v>3539</v>
      </c>
      <c r="I13" s="14">
        <v>3628</v>
      </c>
      <c r="J13" s="15">
        <f t="shared" si="0"/>
        <v>4012.3333333333335</v>
      </c>
      <c r="K13" s="8">
        <f t="shared" si="1"/>
        <v>744.09296014230199</v>
      </c>
      <c r="L13" s="8">
        <f t="shared" si="2"/>
        <v>18.545143145525511</v>
      </c>
      <c r="M13" s="8">
        <f t="shared" si="3"/>
        <v>4012.3333333333335</v>
      </c>
      <c r="N13" s="16">
        <f>H13</f>
        <v>3539</v>
      </c>
      <c r="O13" s="2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spans="1:255" ht="84" customHeight="1" x14ac:dyDescent="0.25">
      <c r="A14" s="12">
        <v>7</v>
      </c>
      <c r="B14" s="58" t="s">
        <v>63</v>
      </c>
      <c r="C14" s="58"/>
      <c r="D14" s="44" t="s">
        <v>22</v>
      </c>
      <c r="E14" s="13" t="s">
        <v>37</v>
      </c>
      <c r="F14" s="13">
        <v>11</v>
      </c>
      <c r="G14" s="14">
        <v>6890</v>
      </c>
      <c r="H14" s="14">
        <v>9152</v>
      </c>
      <c r="I14" s="14">
        <v>10660</v>
      </c>
      <c r="J14" s="15">
        <f t="shared" si="0"/>
        <v>8900.6666666666661</v>
      </c>
      <c r="K14" s="8">
        <f t="shared" si="1"/>
        <v>1897.5250547313817</v>
      </c>
      <c r="L14" s="8">
        <f t="shared" si="2"/>
        <v>21.318909310891115</v>
      </c>
      <c r="M14" s="8">
        <v>97907.37</v>
      </c>
      <c r="N14" s="16">
        <f>F14*G14</f>
        <v>75790</v>
      </c>
      <c r="O14" s="2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spans="1:255" ht="84" customHeight="1" x14ac:dyDescent="0.25">
      <c r="A15" s="12">
        <v>8</v>
      </c>
      <c r="B15" s="45" t="s">
        <v>28</v>
      </c>
      <c r="C15" s="45"/>
      <c r="D15" s="44" t="s">
        <v>22</v>
      </c>
      <c r="E15" s="13" t="s">
        <v>35</v>
      </c>
      <c r="F15" s="13">
        <v>1</v>
      </c>
      <c r="G15" s="14">
        <v>51500</v>
      </c>
      <c r="H15" s="14">
        <v>45398</v>
      </c>
      <c r="I15" s="14">
        <v>48648</v>
      </c>
      <c r="J15" s="15">
        <f t="shared" si="0"/>
        <v>48515.333333333336</v>
      </c>
      <c r="K15" s="8">
        <f t="shared" si="1"/>
        <v>3053.162513416758</v>
      </c>
      <c r="L15" s="8">
        <f t="shared" si="2"/>
        <v>6.2931908401812997</v>
      </c>
      <c r="M15" s="8">
        <f t="shared" si="3"/>
        <v>48515.333333333336</v>
      </c>
      <c r="N15" s="16">
        <f>H15</f>
        <v>45398</v>
      </c>
      <c r="O15" s="2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84" customHeight="1" x14ac:dyDescent="0.25">
      <c r="A16" s="12">
        <v>9</v>
      </c>
      <c r="B16" s="45" t="s">
        <v>29</v>
      </c>
      <c r="C16" s="45"/>
      <c r="D16" s="44" t="s">
        <v>22</v>
      </c>
      <c r="E16" s="13" t="s">
        <v>21</v>
      </c>
      <c r="F16" s="13">
        <v>4</v>
      </c>
      <c r="G16" s="14">
        <v>1200</v>
      </c>
      <c r="H16" s="14">
        <v>1194</v>
      </c>
      <c r="I16" s="14">
        <v>1224</v>
      </c>
      <c r="J16" s="15">
        <f t="shared" si="0"/>
        <v>1206</v>
      </c>
      <c r="K16" s="8">
        <f t="shared" si="1"/>
        <v>15.874507866387544</v>
      </c>
      <c r="L16" s="8">
        <f t="shared" si="2"/>
        <v>1.3162941846092491</v>
      </c>
      <c r="M16" s="8">
        <f t="shared" si="3"/>
        <v>4824</v>
      </c>
      <c r="N16" s="16">
        <f>F16*H16</f>
        <v>4776</v>
      </c>
      <c r="O16" s="2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55" ht="84" customHeight="1" x14ac:dyDescent="0.25">
      <c r="A17" s="12">
        <v>10</v>
      </c>
      <c r="B17" s="45" t="s">
        <v>30</v>
      </c>
      <c r="C17" s="45"/>
      <c r="D17" s="44" t="s">
        <v>22</v>
      </c>
      <c r="E17" s="13" t="s">
        <v>21</v>
      </c>
      <c r="F17" s="13">
        <v>4</v>
      </c>
      <c r="G17" s="14">
        <v>570</v>
      </c>
      <c r="H17" s="14">
        <v>520</v>
      </c>
      <c r="I17" s="14">
        <v>533</v>
      </c>
      <c r="J17" s="15">
        <f t="shared" si="0"/>
        <v>541</v>
      </c>
      <c r="K17" s="8">
        <f t="shared" si="1"/>
        <v>25.942243542145693</v>
      </c>
      <c r="L17" s="8">
        <f t="shared" si="2"/>
        <v>4.7952391020602025</v>
      </c>
      <c r="M17" s="8">
        <f t="shared" si="3"/>
        <v>2164</v>
      </c>
      <c r="N17" s="16">
        <f>F17*H17</f>
        <v>2080</v>
      </c>
      <c r="O17" s="2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spans="1:255" ht="84" customHeight="1" x14ac:dyDescent="0.25">
      <c r="A18" s="12">
        <v>11</v>
      </c>
      <c r="B18" s="45" t="s">
        <v>31</v>
      </c>
      <c r="C18" s="45"/>
      <c r="D18" s="44" t="s">
        <v>22</v>
      </c>
      <c r="E18" s="13" t="s">
        <v>36</v>
      </c>
      <c r="F18" s="13">
        <v>8</v>
      </c>
      <c r="G18" s="14">
        <v>11490</v>
      </c>
      <c r="H18" s="14">
        <v>11817</v>
      </c>
      <c r="I18" s="14">
        <v>12113</v>
      </c>
      <c r="J18" s="15">
        <f>(G20+H18+I18)/3</f>
        <v>14610</v>
      </c>
      <c r="K18" s="8">
        <f>SQRT(((SUM((POWER(I18-J18,2)),(POWER(H18-J18,2)),(POWER(G20-J18,2))))/(COLUMNS(G18:I18)-1)))</f>
        <v>4583.6643638032665</v>
      </c>
      <c r="L18" s="8">
        <f t="shared" si="2"/>
        <v>31.37347271597034</v>
      </c>
      <c r="M18" s="8">
        <f t="shared" si="3"/>
        <v>116880</v>
      </c>
      <c r="N18" s="16">
        <f t="shared" ref="N18:N22" si="4">F18*G18</f>
        <v>91920</v>
      </c>
      <c r="O18" s="2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spans="1:255" ht="84" customHeight="1" x14ac:dyDescent="0.25">
      <c r="A19" s="12">
        <v>12</v>
      </c>
      <c r="B19" s="45" t="s">
        <v>32</v>
      </c>
      <c r="C19" s="45"/>
      <c r="D19" s="44" t="s">
        <v>22</v>
      </c>
      <c r="E19" s="13" t="s">
        <v>35</v>
      </c>
      <c r="F19" s="13">
        <v>1</v>
      </c>
      <c r="G19" s="14">
        <v>19900</v>
      </c>
      <c r="H19" s="14">
        <v>22966</v>
      </c>
      <c r="I19" s="14">
        <v>23541</v>
      </c>
      <c r="J19" s="15">
        <f t="shared" si="0"/>
        <v>22135.666666666668</v>
      </c>
      <c r="K19" s="8">
        <f t="shared" si="1"/>
        <v>1957.3733249774641</v>
      </c>
      <c r="L19" s="8">
        <f t="shared" si="2"/>
        <v>8.8426219749911787</v>
      </c>
      <c r="M19" s="8">
        <f t="shared" si="3"/>
        <v>22135.666666666668</v>
      </c>
      <c r="N19" s="16">
        <f t="shared" si="4"/>
        <v>19900</v>
      </c>
      <c r="O19" s="2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spans="1:255" ht="84" customHeight="1" x14ac:dyDescent="0.25">
      <c r="A20" s="12">
        <v>13</v>
      </c>
      <c r="B20" s="45" t="s">
        <v>33</v>
      </c>
      <c r="C20" s="45"/>
      <c r="D20" s="44" t="s">
        <v>22</v>
      </c>
      <c r="E20" s="13" t="s">
        <v>35</v>
      </c>
      <c r="F20" s="13">
        <v>1</v>
      </c>
      <c r="G20" s="14">
        <v>19900</v>
      </c>
      <c r="H20" s="14">
        <v>22810</v>
      </c>
      <c r="I20" s="14">
        <v>23381</v>
      </c>
      <c r="J20" s="15">
        <f t="shared" ref="J20" si="5">(G20+H20+I20)/3</f>
        <v>22030.333333333332</v>
      </c>
      <c r="K20" s="8">
        <f t="shared" ref="K20" si="6">SQRT(((SUM((POWER(I20-J20,2)),(POWER(H20-J20,2)),(POWER(G20-J20,2))))/(COLUMNS(G20:I20)-1)))</f>
        <v>1866.8825172820418</v>
      </c>
      <c r="L20" s="8">
        <f t="shared" ref="L20" si="7">K20/J20*100</f>
        <v>8.4741455748076522</v>
      </c>
      <c r="M20" s="8">
        <f t="shared" ref="M20" si="8">J20*F20</f>
        <v>22030.333333333332</v>
      </c>
      <c r="N20" s="16">
        <f t="shared" ref="N20" si="9">F20*G20</f>
        <v>19900</v>
      </c>
      <c r="O20" s="2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  <row r="21" spans="1:255" ht="84" customHeight="1" x14ac:dyDescent="0.25">
      <c r="A21" s="12">
        <v>14</v>
      </c>
      <c r="B21" s="45" t="s">
        <v>34</v>
      </c>
      <c r="C21" s="45"/>
      <c r="D21" s="44" t="s">
        <v>22</v>
      </c>
      <c r="E21" s="13" t="s">
        <v>35</v>
      </c>
      <c r="F21" s="13">
        <v>1</v>
      </c>
      <c r="G21" s="14">
        <v>21900</v>
      </c>
      <c r="H21" s="14">
        <v>24209</v>
      </c>
      <c r="I21" s="14">
        <v>24895</v>
      </c>
      <c r="J21" s="15">
        <f t="shared" si="0"/>
        <v>23668</v>
      </c>
      <c r="K21" s="8">
        <f t="shared" si="1"/>
        <v>1569.0815785038073</v>
      </c>
      <c r="L21" s="8">
        <f t="shared" si="2"/>
        <v>6.6295486669925952</v>
      </c>
      <c r="M21" s="8">
        <f t="shared" si="3"/>
        <v>23668</v>
      </c>
      <c r="N21" s="16">
        <f t="shared" si="4"/>
        <v>21900</v>
      </c>
      <c r="O21" s="2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</row>
    <row r="22" spans="1:255" ht="84" customHeight="1" x14ac:dyDescent="0.25">
      <c r="A22" s="12">
        <v>15</v>
      </c>
      <c r="B22" s="45" t="s">
        <v>38</v>
      </c>
      <c r="C22" s="45"/>
      <c r="D22" s="44" t="s">
        <v>22</v>
      </c>
      <c r="E22" s="13" t="s">
        <v>21</v>
      </c>
      <c r="F22" s="13">
        <v>6</v>
      </c>
      <c r="G22" s="14">
        <v>590</v>
      </c>
      <c r="H22" s="14">
        <v>630</v>
      </c>
      <c r="I22" s="14">
        <v>646</v>
      </c>
      <c r="J22" s="15">
        <f t="shared" si="0"/>
        <v>622</v>
      </c>
      <c r="K22" s="8">
        <f t="shared" si="1"/>
        <v>28.844410203711913</v>
      </c>
      <c r="L22" s="8">
        <f t="shared" si="2"/>
        <v>4.6373649845195999</v>
      </c>
      <c r="M22" s="8">
        <f t="shared" si="3"/>
        <v>3732</v>
      </c>
      <c r="N22" s="16">
        <f t="shared" si="4"/>
        <v>3540</v>
      </c>
      <c r="O22" s="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</row>
    <row r="23" spans="1:255" ht="84" customHeight="1" x14ac:dyDescent="0.25">
      <c r="A23" s="12">
        <v>16</v>
      </c>
      <c r="B23" s="45" t="s">
        <v>39</v>
      </c>
      <c r="C23" s="45"/>
      <c r="D23" s="44" t="s">
        <v>22</v>
      </c>
      <c r="E23" s="13" t="s">
        <v>21</v>
      </c>
      <c r="F23" s="13">
        <v>1</v>
      </c>
      <c r="G23" s="14">
        <v>4990</v>
      </c>
      <c r="H23" s="14">
        <v>4611</v>
      </c>
      <c r="I23" s="14">
        <v>4727</v>
      </c>
      <c r="J23" s="15">
        <f t="shared" si="0"/>
        <v>4776</v>
      </c>
      <c r="K23" s="8">
        <f t="shared" si="1"/>
        <v>194.19320276466939</v>
      </c>
      <c r="L23" s="8">
        <f t="shared" si="2"/>
        <v>4.0660218334311011</v>
      </c>
      <c r="M23" s="8">
        <f t="shared" si="3"/>
        <v>4776</v>
      </c>
      <c r="N23" s="16">
        <f>H23</f>
        <v>4611</v>
      </c>
      <c r="O23" s="2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</row>
    <row r="24" spans="1:255" ht="84" customHeight="1" x14ac:dyDescent="0.25">
      <c r="A24" s="12">
        <v>17</v>
      </c>
      <c r="B24" s="45" t="s">
        <v>40</v>
      </c>
      <c r="C24" s="45"/>
      <c r="D24" s="44" t="s">
        <v>22</v>
      </c>
      <c r="E24" s="13" t="s">
        <v>21</v>
      </c>
      <c r="F24" s="13">
        <v>1</v>
      </c>
      <c r="G24" s="14">
        <v>3790</v>
      </c>
      <c r="H24" s="14">
        <v>4611</v>
      </c>
      <c r="I24" s="14">
        <v>4727</v>
      </c>
      <c r="J24" s="15">
        <f t="shared" ref="J24:J31" si="10">(G24+H24+I24)/3</f>
        <v>4376</v>
      </c>
      <c r="K24" s="8">
        <f t="shared" ref="K24:K31" si="11">SQRT(((SUM((POWER(I24-J24,2)),(POWER(H24-J24,2)),(POWER(G24-J24,2))))/(COLUMNS(G24:I24)-1)))</f>
        <v>510.79447921840347</v>
      </c>
      <c r="L24" s="8">
        <f t="shared" ref="L24:L31" si="12">K24/J24*100</f>
        <v>11.672634351426039</v>
      </c>
      <c r="M24" s="8">
        <f t="shared" si="3"/>
        <v>4376</v>
      </c>
      <c r="N24" s="16">
        <f t="shared" ref="N24:N31" si="13">F24*G24</f>
        <v>3790</v>
      </c>
      <c r="O24" s="2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</row>
    <row r="25" spans="1:255" ht="84" customHeight="1" x14ac:dyDescent="0.25">
      <c r="A25" s="12">
        <v>18</v>
      </c>
      <c r="B25" s="45" t="s">
        <v>41</v>
      </c>
      <c r="C25" s="45"/>
      <c r="D25" s="44" t="s">
        <v>22</v>
      </c>
      <c r="E25" s="13" t="s">
        <v>21</v>
      </c>
      <c r="F25" s="13">
        <v>1</v>
      </c>
      <c r="G25" s="14">
        <v>3790</v>
      </c>
      <c r="H25" s="14">
        <v>4169</v>
      </c>
      <c r="I25" s="14">
        <v>4274</v>
      </c>
      <c r="J25" s="15">
        <f t="shared" si="10"/>
        <v>4077.6666666666665</v>
      </c>
      <c r="K25" s="8">
        <f t="shared" si="11"/>
        <v>254.59837653318476</v>
      </c>
      <c r="L25" s="8">
        <f t="shared" si="12"/>
        <v>6.2437270465098855</v>
      </c>
      <c r="M25" s="8">
        <f t="shared" si="3"/>
        <v>4077.6666666666665</v>
      </c>
      <c r="N25" s="16">
        <f t="shared" si="13"/>
        <v>3790</v>
      </c>
      <c r="O25" s="2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</row>
    <row r="26" spans="1:255" ht="84" customHeight="1" x14ac:dyDescent="0.25">
      <c r="A26" s="12">
        <v>19</v>
      </c>
      <c r="B26" s="45" t="s">
        <v>42</v>
      </c>
      <c r="C26" s="45"/>
      <c r="D26" s="44" t="s">
        <v>22</v>
      </c>
      <c r="E26" s="13" t="s">
        <v>21</v>
      </c>
      <c r="F26" s="13">
        <v>1</v>
      </c>
      <c r="G26" s="14">
        <v>3790</v>
      </c>
      <c r="H26" s="14">
        <v>4169</v>
      </c>
      <c r="I26" s="14">
        <v>4274</v>
      </c>
      <c r="J26" s="15">
        <f t="shared" si="10"/>
        <v>4077.6666666666665</v>
      </c>
      <c r="K26" s="8">
        <f t="shared" si="11"/>
        <v>254.59837653318476</v>
      </c>
      <c r="L26" s="8">
        <f t="shared" si="12"/>
        <v>6.2437270465098855</v>
      </c>
      <c r="M26" s="8">
        <f t="shared" si="3"/>
        <v>4077.6666666666665</v>
      </c>
      <c r="N26" s="16">
        <f t="shared" si="13"/>
        <v>3790</v>
      </c>
      <c r="O26" s="2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</row>
    <row r="27" spans="1:255" ht="84" customHeight="1" x14ac:dyDescent="0.25">
      <c r="A27" s="12">
        <v>20</v>
      </c>
      <c r="B27" s="45" t="s">
        <v>43</v>
      </c>
      <c r="C27" s="45"/>
      <c r="D27" s="44" t="s">
        <v>22</v>
      </c>
      <c r="E27" s="13" t="s">
        <v>21</v>
      </c>
      <c r="F27" s="13">
        <v>3</v>
      </c>
      <c r="G27" s="14">
        <v>3790</v>
      </c>
      <c r="H27" s="14">
        <v>4169</v>
      </c>
      <c r="I27" s="14">
        <v>4274</v>
      </c>
      <c r="J27" s="15">
        <f t="shared" si="10"/>
        <v>4077.6666666666665</v>
      </c>
      <c r="K27" s="8">
        <f t="shared" si="11"/>
        <v>254.59837653318476</v>
      </c>
      <c r="L27" s="8">
        <f t="shared" si="12"/>
        <v>6.2437270465098855</v>
      </c>
      <c r="M27" s="8">
        <v>12233.01</v>
      </c>
      <c r="N27" s="16">
        <f t="shared" si="13"/>
        <v>11370</v>
      </c>
      <c r="O27" s="2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</row>
    <row r="28" spans="1:255" ht="84" customHeight="1" x14ac:dyDescent="0.25">
      <c r="A28" s="12">
        <v>21</v>
      </c>
      <c r="B28" s="45" t="s">
        <v>44</v>
      </c>
      <c r="C28" s="45"/>
      <c r="D28" s="44" t="s">
        <v>22</v>
      </c>
      <c r="E28" s="13" t="s">
        <v>21</v>
      </c>
      <c r="F28" s="13">
        <v>1</v>
      </c>
      <c r="G28" s="14">
        <v>2690</v>
      </c>
      <c r="H28" s="14">
        <v>4200</v>
      </c>
      <c r="I28" s="14">
        <v>4305</v>
      </c>
      <c r="J28" s="15">
        <f t="shared" si="10"/>
        <v>3731.6666666666665</v>
      </c>
      <c r="K28" s="8">
        <f t="shared" si="11"/>
        <v>903.63617309918118</v>
      </c>
      <c r="L28" s="8">
        <f t="shared" si="12"/>
        <v>24.215350775324197</v>
      </c>
      <c r="M28" s="8">
        <f t="shared" si="3"/>
        <v>3731.6666666666665</v>
      </c>
      <c r="N28" s="16">
        <f t="shared" si="13"/>
        <v>2690</v>
      </c>
      <c r="O28" s="2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</row>
    <row r="29" spans="1:255" ht="84" customHeight="1" x14ac:dyDescent="0.25">
      <c r="A29" s="12">
        <v>22</v>
      </c>
      <c r="B29" s="45" t="s">
        <v>45</v>
      </c>
      <c r="C29" s="45"/>
      <c r="D29" s="44" t="s">
        <v>22</v>
      </c>
      <c r="E29" s="13" t="s">
        <v>21</v>
      </c>
      <c r="F29" s="13">
        <v>1</v>
      </c>
      <c r="G29" s="14">
        <v>2690</v>
      </c>
      <c r="H29" s="14">
        <v>2446</v>
      </c>
      <c r="I29" s="14">
        <v>2508</v>
      </c>
      <c r="J29" s="15">
        <f t="shared" si="10"/>
        <v>2548</v>
      </c>
      <c r="K29" s="8">
        <f t="shared" si="11"/>
        <v>126.82271089990152</v>
      </c>
      <c r="L29" s="8">
        <f t="shared" si="12"/>
        <v>4.977343441911362</v>
      </c>
      <c r="M29" s="8">
        <f t="shared" si="3"/>
        <v>2548</v>
      </c>
      <c r="N29" s="16">
        <f t="shared" si="13"/>
        <v>2690</v>
      </c>
      <c r="O29" s="2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</row>
    <row r="30" spans="1:255" ht="84" customHeight="1" x14ac:dyDescent="0.25">
      <c r="A30" s="12">
        <v>23</v>
      </c>
      <c r="B30" s="45" t="s">
        <v>46</v>
      </c>
      <c r="C30" s="45"/>
      <c r="D30" s="44" t="s">
        <v>22</v>
      </c>
      <c r="E30" s="13" t="s">
        <v>21</v>
      </c>
      <c r="F30" s="13">
        <v>1</v>
      </c>
      <c r="G30" s="14">
        <v>2690</v>
      </c>
      <c r="H30" s="14">
        <v>2702</v>
      </c>
      <c r="I30" s="14">
        <v>2770</v>
      </c>
      <c r="J30" s="15">
        <f t="shared" si="10"/>
        <v>2720.6666666666665</v>
      </c>
      <c r="K30" s="8">
        <f t="shared" si="11"/>
        <v>43.143172499635831</v>
      </c>
      <c r="L30" s="8">
        <f t="shared" si="12"/>
        <v>1.5857573817557888</v>
      </c>
      <c r="M30" s="8">
        <f t="shared" si="3"/>
        <v>2720.6666666666665</v>
      </c>
      <c r="N30" s="16">
        <f t="shared" si="13"/>
        <v>2690</v>
      </c>
      <c r="O30" s="2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</row>
    <row r="31" spans="1:255" ht="84" customHeight="1" x14ac:dyDescent="0.25">
      <c r="A31" s="12">
        <v>24</v>
      </c>
      <c r="B31" s="45" t="s">
        <v>47</v>
      </c>
      <c r="C31" s="45"/>
      <c r="D31" s="44" t="s">
        <v>22</v>
      </c>
      <c r="E31" s="13" t="s">
        <v>21</v>
      </c>
      <c r="F31" s="13">
        <v>1</v>
      </c>
      <c r="G31" s="14">
        <v>1690</v>
      </c>
      <c r="H31" s="14">
        <v>1977</v>
      </c>
      <c r="I31" s="14">
        <v>2027</v>
      </c>
      <c r="J31" s="15">
        <f t="shared" si="10"/>
        <v>1898</v>
      </c>
      <c r="K31" s="8">
        <f t="shared" si="11"/>
        <v>181.85983613761451</v>
      </c>
      <c r="L31" s="8">
        <f t="shared" si="12"/>
        <v>9.5816562770081415</v>
      </c>
      <c r="M31" s="8">
        <f t="shared" si="3"/>
        <v>1898</v>
      </c>
      <c r="N31" s="16">
        <f t="shared" si="13"/>
        <v>1690</v>
      </c>
      <c r="O31" s="2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</row>
    <row r="32" spans="1:255" ht="84" customHeight="1" x14ac:dyDescent="0.25">
      <c r="A32" s="12">
        <v>25</v>
      </c>
      <c r="B32" s="45" t="s">
        <v>48</v>
      </c>
      <c r="C32" s="45"/>
      <c r="D32" s="44" t="s">
        <v>22</v>
      </c>
      <c r="E32" s="13" t="s">
        <v>21</v>
      </c>
      <c r="F32" s="13">
        <v>1</v>
      </c>
      <c r="G32" s="14">
        <v>1090</v>
      </c>
      <c r="H32" s="14">
        <v>795</v>
      </c>
      <c r="I32" s="14">
        <v>886</v>
      </c>
      <c r="J32" s="15">
        <f t="shared" ref="J32:J35" si="14">(G32+H32+I32)/3</f>
        <v>923.66666666666663</v>
      </c>
      <c r="K32" s="8">
        <f t="shared" ref="K32:K35" si="15">SQRT(((SUM((POWER(I32-J32,2)),(POWER(H32-J32,2)),(POWER(G32-J32,2))))/(COLUMNS(G32:I32)-1)))</f>
        <v>151.06400409539441</v>
      </c>
      <c r="L32" s="8">
        <f t="shared" ref="L32:L35" si="16">K32/J32*100</f>
        <v>16.354818198707445</v>
      </c>
      <c r="M32" s="8">
        <f t="shared" si="3"/>
        <v>923.66666666666663</v>
      </c>
      <c r="N32" s="16">
        <f>H32</f>
        <v>795</v>
      </c>
      <c r="O32" s="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</row>
    <row r="33" spans="1:255" ht="84" customHeight="1" x14ac:dyDescent="0.25">
      <c r="A33" s="12">
        <v>26</v>
      </c>
      <c r="B33" s="45" t="s">
        <v>49</v>
      </c>
      <c r="C33" s="45"/>
      <c r="D33" s="44" t="s">
        <v>22</v>
      </c>
      <c r="E33" s="13" t="s">
        <v>21</v>
      </c>
      <c r="F33" s="13">
        <v>1</v>
      </c>
      <c r="G33" s="14">
        <v>790</v>
      </c>
      <c r="H33" s="14">
        <v>795</v>
      </c>
      <c r="I33" s="14">
        <v>815</v>
      </c>
      <c r="J33" s="15">
        <f t="shared" si="14"/>
        <v>800</v>
      </c>
      <c r="K33" s="8">
        <f t="shared" si="15"/>
        <v>13.228756555322953</v>
      </c>
      <c r="L33" s="8">
        <f t="shared" si="16"/>
        <v>1.6535945694153689</v>
      </c>
      <c r="M33" s="8">
        <f t="shared" si="3"/>
        <v>800</v>
      </c>
      <c r="N33" s="16">
        <f>F33*G33</f>
        <v>790</v>
      </c>
      <c r="O33" s="2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</row>
    <row r="34" spans="1:255" ht="84" customHeight="1" x14ac:dyDescent="0.25">
      <c r="A34" s="12">
        <v>27</v>
      </c>
      <c r="B34" s="45" t="s">
        <v>58</v>
      </c>
      <c r="C34" s="45"/>
      <c r="D34" s="44" t="s">
        <v>22</v>
      </c>
      <c r="E34" s="13" t="s">
        <v>57</v>
      </c>
      <c r="F34" s="13">
        <v>8</v>
      </c>
      <c r="G34" s="14">
        <v>2600</v>
      </c>
      <c r="H34" s="14">
        <v>2457</v>
      </c>
      <c r="I34" s="14">
        <v>2543</v>
      </c>
      <c r="J34" s="15">
        <f t="shared" si="14"/>
        <v>2533.3333333333335</v>
      </c>
      <c r="K34" s="8">
        <f t="shared" si="15"/>
        <v>71.988424995504204</v>
      </c>
      <c r="L34" s="8">
        <f t="shared" si="16"/>
        <v>2.8416483550856921</v>
      </c>
      <c r="M34" s="8">
        <v>20266.64</v>
      </c>
      <c r="N34" s="16">
        <f>F34*H34</f>
        <v>19656</v>
      </c>
      <c r="O34" s="2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</row>
    <row r="35" spans="1:255" ht="84" customHeight="1" x14ac:dyDescent="0.25">
      <c r="A35" s="12">
        <v>28</v>
      </c>
      <c r="B35" s="45" t="s">
        <v>52</v>
      </c>
      <c r="C35" s="45"/>
      <c r="D35" s="44" t="s">
        <v>22</v>
      </c>
      <c r="E35" s="13" t="s">
        <v>21</v>
      </c>
      <c r="F35" s="13">
        <v>4</v>
      </c>
      <c r="G35" s="14">
        <v>3500</v>
      </c>
      <c r="H35" s="14">
        <v>3100</v>
      </c>
      <c r="I35" s="14">
        <v>3209</v>
      </c>
      <c r="J35" s="15">
        <f t="shared" si="14"/>
        <v>3269.6666666666665</v>
      </c>
      <c r="K35" s="8">
        <f t="shared" si="15"/>
        <v>206.7857183978945</v>
      </c>
      <c r="L35" s="8">
        <f t="shared" si="16"/>
        <v>6.3243669608898312</v>
      </c>
      <c r="M35" s="8">
        <v>13078.68</v>
      </c>
      <c r="N35" s="16">
        <f t="shared" ref="N35" si="17">F35*H35</f>
        <v>12400</v>
      </c>
      <c r="O35" s="2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</row>
    <row r="36" spans="1:255" ht="84" customHeight="1" x14ac:dyDescent="0.25">
      <c r="A36" s="12">
        <v>29</v>
      </c>
      <c r="B36" s="45" t="s">
        <v>53</v>
      </c>
      <c r="C36" s="45"/>
      <c r="D36" s="44" t="s">
        <v>22</v>
      </c>
      <c r="E36" s="13" t="s">
        <v>21</v>
      </c>
      <c r="F36" s="13">
        <v>8</v>
      </c>
      <c r="G36" s="14">
        <v>1100</v>
      </c>
      <c r="H36" s="14">
        <v>1067</v>
      </c>
      <c r="I36" s="14">
        <v>1105</v>
      </c>
      <c r="J36" s="15">
        <f t="shared" ref="J36:J39" si="18">(G36+H36+I36)/3</f>
        <v>1090.6666666666667</v>
      </c>
      <c r="K36" s="8">
        <f t="shared" ref="K36:K39" si="19">SQRT(((SUM((POWER(I36-J36,2)),(POWER(H36-J36,2)),(POWER(G36-J36,2))))/(COLUMNS(G36:I36)-1)))</f>
        <v>20.647840887931441</v>
      </c>
      <c r="L36" s="8">
        <f t="shared" ref="L36:L39" si="20">K36/J36*100</f>
        <v>1.8931394457149853</v>
      </c>
      <c r="M36" s="8">
        <v>8725.36</v>
      </c>
      <c r="N36" s="16">
        <f t="shared" ref="N36:N39" si="21">F36*H36</f>
        <v>8536</v>
      </c>
      <c r="O36" s="2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</row>
    <row r="37" spans="1:255" ht="84" customHeight="1" x14ac:dyDescent="0.25">
      <c r="A37" s="12">
        <v>30</v>
      </c>
      <c r="B37" s="45" t="s">
        <v>54</v>
      </c>
      <c r="C37" s="45"/>
      <c r="D37" s="44" t="s">
        <v>22</v>
      </c>
      <c r="E37" s="13" t="s">
        <v>21</v>
      </c>
      <c r="F37" s="13">
        <v>3</v>
      </c>
      <c r="G37" s="14">
        <v>800</v>
      </c>
      <c r="H37" s="14">
        <v>798</v>
      </c>
      <c r="I37" s="14">
        <v>826</v>
      </c>
      <c r="J37" s="15">
        <f t="shared" si="18"/>
        <v>808</v>
      </c>
      <c r="K37" s="8">
        <f t="shared" si="19"/>
        <v>15.620499351813308</v>
      </c>
      <c r="L37" s="8">
        <f t="shared" si="20"/>
        <v>1.9332301177986768</v>
      </c>
      <c r="M37" s="8">
        <f t="shared" ref="M37:M39" si="22">J37*F37</f>
        <v>2424</v>
      </c>
      <c r="N37" s="16">
        <f t="shared" si="21"/>
        <v>2394</v>
      </c>
      <c r="O37" s="2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</row>
    <row r="38" spans="1:255" ht="84" customHeight="1" x14ac:dyDescent="0.25">
      <c r="A38" s="12">
        <v>31</v>
      </c>
      <c r="B38" s="45" t="s">
        <v>55</v>
      </c>
      <c r="C38" s="45"/>
      <c r="D38" s="44" t="s">
        <v>22</v>
      </c>
      <c r="E38" s="13" t="s">
        <v>21</v>
      </c>
      <c r="F38" s="13">
        <v>8</v>
      </c>
      <c r="G38" s="14">
        <v>2050</v>
      </c>
      <c r="H38" s="14">
        <v>1876</v>
      </c>
      <c r="I38" s="14">
        <v>1942</v>
      </c>
      <c r="J38" s="15">
        <f t="shared" si="18"/>
        <v>1956</v>
      </c>
      <c r="K38" s="8">
        <f t="shared" si="19"/>
        <v>87.840765023990997</v>
      </c>
      <c r="L38" s="8">
        <f t="shared" si="20"/>
        <v>4.4908366576682512</v>
      </c>
      <c r="M38" s="8">
        <f t="shared" si="22"/>
        <v>15648</v>
      </c>
      <c r="N38" s="16">
        <f t="shared" si="21"/>
        <v>15008</v>
      </c>
      <c r="O38" s="2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</row>
    <row r="39" spans="1:255" ht="102" customHeight="1" x14ac:dyDescent="0.25">
      <c r="A39" s="12">
        <v>32</v>
      </c>
      <c r="B39" s="45" t="s">
        <v>56</v>
      </c>
      <c r="C39" s="45"/>
      <c r="D39" s="44" t="s">
        <v>22</v>
      </c>
      <c r="E39" s="13" t="s">
        <v>21</v>
      </c>
      <c r="F39" s="13">
        <v>10</v>
      </c>
      <c r="G39" s="14">
        <v>1050</v>
      </c>
      <c r="H39" s="14">
        <v>690</v>
      </c>
      <c r="I39" s="14">
        <v>900</v>
      </c>
      <c r="J39" s="15">
        <f t="shared" si="18"/>
        <v>880</v>
      </c>
      <c r="K39" s="8">
        <f t="shared" si="19"/>
        <v>180.83141320025123</v>
      </c>
      <c r="L39" s="8">
        <f t="shared" si="20"/>
        <v>20.549024227301278</v>
      </c>
      <c r="M39" s="8">
        <f t="shared" si="22"/>
        <v>8800</v>
      </c>
      <c r="N39" s="16">
        <f t="shared" si="21"/>
        <v>6900</v>
      </c>
      <c r="O39" s="2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</row>
    <row r="40" spans="1:255" ht="19.5" customHeight="1" x14ac:dyDescent="0.25">
      <c r="A40" s="49" t="s">
        <v>20</v>
      </c>
      <c r="B40" s="49"/>
      <c r="C40" s="49"/>
      <c r="D40" s="49"/>
      <c r="E40" s="49"/>
      <c r="F40" s="40"/>
      <c r="G40" s="34"/>
      <c r="H40" s="34"/>
      <c r="I40" s="34"/>
      <c r="J40" s="8"/>
      <c r="K40" s="8"/>
      <c r="L40" s="8"/>
      <c r="M40" s="17">
        <f>SUM(M8:M39)</f>
        <v>636012.30999999982</v>
      </c>
      <c r="N40" s="7">
        <f>SUM(N8:N39)</f>
        <v>556183</v>
      </c>
      <c r="O40" s="2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</row>
    <row r="41" spans="1:255" ht="18" customHeight="1" x14ac:dyDescent="0.25">
      <c r="A41" s="59" t="s">
        <v>59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</row>
    <row r="42" spans="1:255" ht="15" customHeight="1" x14ac:dyDescent="0.25">
      <c r="A42" s="63" t="s">
        <v>60</v>
      </c>
      <c r="B42" s="63"/>
      <c r="C42" s="63"/>
      <c r="D42" s="63"/>
      <c r="E42" s="63"/>
      <c r="F42" s="63"/>
      <c r="G42" s="63"/>
      <c r="H42" s="63"/>
      <c r="I42" s="63"/>
      <c r="J42" s="64"/>
      <c r="K42" s="63"/>
      <c r="L42" s="63"/>
      <c r="M42" s="63"/>
      <c r="N42" s="18"/>
      <c r="O42" s="5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</row>
    <row r="43" spans="1:255" ht="15" customHeight="1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1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</row>
    <row r="44" spans="1:255" ht="31.5" hidden="1" customHeight="1" x14ac:dyDescent="0.3">
      <c r="A44" s="65"/>
      <c r="B44" s="65"/>
      <c r="C44" s="65"/>
      <c r="D44" s="65"/>
      <c r="E44" s="65"/>
      <c r="F44" s="41"/>
      <c r="H44" s="36"/>
      <c r="I44" s="36"/>
      <c r="J44" s="19"/>
      <c r="K44" s="19"/>
      <c r="L44" s="19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</row>
    <row r="45" spans="1:255" ht="17.25" customHeight="1" thickBot="1" x14ac:dyDescent="0.3">
      <c r="A45" s="66" t="s">
        <v>16</v>
      </c>
      <c r="B45" s="66"/>
      <c r="C45" s="66"/>
      <c r="D45" s="66"/>
      <c r="E45" s="66"/>
      <c r="F45" s="41"/>
      <c r="H45" s="36"/>
      <c r="I45" s="36"/>
      <c r="J45" s="19"/>
      <c r="K45" s="19"/>
      <c r="L45" s="19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</row>
    <row r="46" spans="1:255" ht="24" customHeight="1" x14ac:dyDescent="0.25">
      <c r="A46" s="60"/>
      <c r="B46" s="60"/>
      <c r="C46" s="60"/>
      <c r="D46" s="60"/>
      <c r="E46" s="60"/>
      <c r="F46" s="41"/>
      <c r="H46" s="36"/>
      <c r="I46" s="36"/>
      <c r="J46" s="19"/>
      <c r="K46" s="19"/>
      <c r="L46" s="19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</row>
    <row r="47" spans="1:255" ht="21" customHeight="1" thickBot="1" x14ac:dyDescent="0.3">
      <c r="A47" s="61" t="s">
        <v>17</v>
      </c>
      <c r="B47" s="61"/>
      <c r="C47" s="61"/>
      <c r="D47" s="62"/>
      <c r="E47" s="62"/>
      <c r="F47" s="42"/>
      <c r="G47" s="43"/>
      <c r="H47" s="36"/>
      <c r="I47" s="36"/>
      <c r="J47" s="19"/>
      <c r="K47" s="21"/>
      <c r="L47" s="19"/>
      <c r="N47" s="22"/>
      <c r="O47" s="4"/>
      <c r="T47" s="4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</row>
    <row r="48" spans="1:255" ht="14.45" customHeight="1" x14ac:dyDescent="0.25">
      <c r="A48" s="23"/>
      <c r="B48" s="23"/>
      <c r="C48" s="23"/>
      <c r="D48" s="24"/>
      <c r="E48" s="37"/>
      <c r="F48" s="37"/>
      <c r="G48" s="37"/>
      <c r="H48" s="37"/>
      <c r="I48" s="37"/>
      <c r="J48" s="25"/>
      <c r="K48" s="23"/>
      <c r="L48" s="23"/>
      <c r="M48" s="26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</row>
    <row r="49" spans="1:255" ht="14.45" customHeight="1" x14ac:dyDescent="0.25">
      <c r="A49" s="27"/>
      <c r="B49" s="27"/>
      <c r="G49" s="39"/>
      <c r="I49" s="38"/>
      <c r="J49" s="29"/>
      <c r="K49" s="29"/>
      <c r="L49" s="20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</row>
    <row r="50" spans="1:255" ht="14.45" customHeight="1" x14ac:dyDescent="0.25">
      <c r="A50" s="27"/>
      <c r="B50" s="27"/>
      <c r="G50" s="39"/>
      <c r="I50" s="38"/>
      <c r="J50" s="29"/>
      <c r="K50" s="29"/>
      <c r="L50" s="2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</row>
    <row r="51" spans="1:255" ht="14.45" customHeight="1" x14ac:dyDescent="0.25">
      <c r="A51" s="27"/>
      <c r="B51" s="27"/>
      <c r="G51" s="39"/>
      <c r="I51" s="38"/>
      <c r="J51" s="29"/>
      <c r="K51" s="29"/>
      <c r="L51" s="20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</row>
    <row r="52" spans="1:255" ht="14.45" customHeight="1" x14ac:dyDescent="0.25">
      <c r="A52" s="27"/>
      <c r="B52" s="27"/>
      <c r="G52" s="39"/>
      <c r="I52" s="38"/>
      <c r="J52" s="29"/>
      <c r="K52" s="29"/>
      <c r="L52" s="20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</row>
    <row r="53" spans="1:255" ht="14.45" customHeight="1" x14ac:dyDescent="0.25">
      <c r="A53" s="27"/>
      <c r="B53" s="27"/>
      <c r="G53" s="39"/>
      <c r="I53" s="38"/>
      <c r="J53" s="29"/>
      <c r="K53" s="29"/>
      <c r="L53" s="20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</row>
    <row r="54" spans="1:255" ht="14.45" customHeight="1" x14ac:dyDescent="0.25">
      <c r="A54" s="27"/>
      <c r="B54" s="27"/>
      <c r="G54" s="39"/>
      <c r="I54" s="38"/>
      <c r="J54" s="29"/>
      <c r="K54" s="29"/>
      <c r="L54" s="20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</row>
    <row r="55" spans="1:255" ht="14.45" customHeight="1" x14ac:dyDescent="0.25">
      <c r="A55" s="27"/>
      <c r="B55" s="27"/>
      <c r="G55" s="39"/>
      <c r="I55" s="38"/>
      <c r="J55" s="29"/>
      <c r="K55" s="29"/>
      <c r="L55" s="29"/>
      <c r="M55" s="30"/>
      <c r="N55" s="31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</row>
    <row r="56" spans="1:255" ht="14.45" customHeight="1" x14ac:dyDescent="0.25">
      <c r="A56" s="27"/>
      <c r="B56" s="27"/>
      <c r="G56" s="39"/>
      <c r="I56" s="38"/>
      <c r="J56" s="29"/>
      <c r="K56" s="29"/>
      <c r="L56" s="29"/>
      <c r="M56" s="30"/>
      <c r="N56" s="31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</row>
    <row r="57" spans="1:255" ht="14.45" customHeight="1" x14ac:dyDescent="0.25">
      <c r="A57" s="27"/>
      <c r="B57" s="27"/>
      <c r="G57" s="39"/>
      <c r="I57" s="38"/>
      <c r="J57" s="29"/>
      <c r="K57" s="29"/>
      <c r="L57" s="29"/>
      <c r="M57" s="30"/>
      <c r="N57" s="31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</row>
    <row r="58" spans="1:255" ht="14.45" customHeight="1" x14ac:dyDescent="0.25">
      <c r="A58" s="27"/>
      <c r="B58" s="27"/>
      <c r="G58" s="39"/>
      <c r="I58" s="38"/>
      <c r="J58" s="29"/>
      <c r="K58" s="29"/>
      <c r="L58" s="29"/>
      <c r="M58" s="30"/>
      <c r="N58" s="31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</row>
    <row r="59" spans="1:255" ht="14.45" customHeight="1" x14ac:dyDescent="0.25">
      <c r="A59" s="32"/>
      <c r="B59" s="27"/>
      <c r="C59" s="27"/>
      <c r="K59" s="29"/>
      <c r="L59" s="29"/>
      <c r="M59" s="30"/>
      <c r="N59" s="31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</row>
    <row r="60" spans="1:255" ht="14.45" customHeight="1" x14ac:dyDescent="0.25">
      <c r="A60" s="32"/>
      <c r="B60" s="27"/>
      <c r="C60" s="27"/>
      <c r="M60" s="30"/>
      <c r="N60" s="31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</row>
  </sheetData>
  <mergeCells count="53">
    <mergeCell ref="A41:M41"/>
    <mergeCell ref="A46:E46"/>
    <mergeCell ref="A47:E47"/>
    <mergeCell ref="A42:M42"/>
    <mergeCell ref="A43:M43"/>
    <mergeCell ref="A44:E44"/>
    <mergeCell ref="A45:E45"/>
    <mergeCell ref="A40:E40"/>
    <mergeCell ref="A1:M1"/>
    <mergeCell ref="A2:B2"/>
    <mergeCell ref="A3:B3"/>
    <mergeCell ref="A5:M5"/>
    <mergeCell ref="A6:A7"/>
    <mergeCell ref="B6:C7"/>
    <mergeCell ref="D6:D7"/>
    <mergeCell ref="E6:E7"/>
    <mergeCell ref="F6:F7"/>
    <mergeCell ref="J6:J7"/>
    <mergeCell ref="B31:C31"/>
    <mergeCell ref="B8:C8"/>
    <mergeCell ref="B9:C9"/>
    <mergeCell ref="B14:C14"/>
    <mergeCell ref="B20:C20"/>
    <mergeCell ref="N6:N7"/>
    <mergeCell ref="A4:N4"/>
    <mergeCell ref="C2:N3"/>
    <mergeCell ref="B32:C32"/>
    <mergeCell ref="B39:C39"/>
    <mergeCell ref="B24:C24"/>
    <mergeCell ref="B25:C25"/>
    <mergeCell ref="B26:C26"/>
    <mergeCell ref="B27:C27"/>
    <mergeCell ref="B28:C28"/>
    <mergeCell ref="B29:C29"/>
    <mergeCell ref="B30:C30"/>
    <mergeCell ref="B10:C10"/>
    <mergeCell ref="B11:C11"/>
    <mergeCell ref="B12:C12"/>
    <mergeCell ref="B13:C13"/>
    <mergeCell ref="B21:C21"/>
    <mergeCell ref="B22:C22"/>
    <mergeCell ref="B23:C23"/>
    <mergeCell ref="B15:C15"/>
    <mergeCell ref="B16:C16"/>
    <mergeCell ref="B17:C17"/>
    <mergeCell ref="B18:C18"/>
    <mergeCell ref="B19:C19"/>
    <mergeCell ref="B38:C38"/>
    <mergeCell ref="B33:C33"/>
    <mergeCell ref="B37:C37"/>
    <mergeCell ref="B34:C34"/>
    <mergeCell ref="B35:C35"/>
    <mergeCell ref="B36:C36"/>
  </mergeCells>
  <phoneticPr fontId="4" type="noConversion"/>
  <hyperlinks>
    <hyperlink ref="D32" r:id="rId1" display="https://agregatoreat.ru/classifier/ktru-list?search=32.20.20.190&amp;expanded=true"/>
    <hyperlink ref="D39" r:id="rId2" display="https://agregatoreat.ru/classifier/ktru-list?search=32.20.20.190&amp;expanded=true"/>
    <hyperlink ref="D30" r:id="rId3" display="https://agregatoreat.ru/classifier/ktru-list?search=32.20.20.190&amp;expanded=true"/>
    <hyperlink ref="D31" r:id="rId4" display="https://agregatoreat.ru/classifier/ktru-list?search=32.20.20.190&amp;expanded=true"/>
    <hyperlink ref="D28" r:id="rId5" display="https://agregatoreat.ru/classifier/ktru-list?search=32.20.20.190&amp;expanded=true"/>
    <hyperlink ref="D29" r:id="rId6" display="https://agregatoreat.ru/classifier/ktru-list?search=32.20.20.190&amp;expanded=true"/>
    <hyperlink ref="D26" r:id="rId7" display="https://agregatoreat.ru/classifier/ktru-list?search=32.20.20.190&amp;expanded=true"/>
    <hyperlink ref="D27" r:id="rId8" display="https://agregatoreat.ru/classifier/ktru-list?search=32.20.20.190&amp;expanded=true"/>
    <hyperlink ref="D24" r:id="rId9" display="https://agregatoreat.ru/classifier/ktru-list?search=32.20.20.190&amp;expanded=true"/>
    <hyperlink ref="D25" r:id="rId10" display="https://agregatoreat.ru/classifier/ktru-list?search=32.20.20.190&amp;expanded=true"/>
    <hyperlink ref="D22" r:id="rId11" display="https://agregatoreat.ru/classifier/ktru-list?search=32.20.20.190&amp;expanded=true"/>
    <hyperlink ref="D23" r:id="rId12" display="https://agregatoreat.ru/classifier/ktru-list?search=32.20.20.190&amp;expanded=true"/>
    <hyperlink ref="D20" r:id="rId13" display="https://agregatoreat.ru/classifier/ktru-list?search=32.20.20.190&amp;expanded=true"/>
    <hyperlink ref="D21" r:id="rId14" display="https://agregatoreat.ru/classifier/ktru-list?search=32.20.20.190&amp;expanded=true"/>
    <hyperlink ref="D18" r:id="rId15" display="https://agregatoreat.ru/classifier/ktru-list?search=32.20.20.190&amp;expanded=true"/>
    <hyperlink ref="D19" r:id="rId16" display="https://agregatoreat.ru/classifier/ktru-list?search=32.20.20.190&amp;expanded=true"/>
    <hyperlink ref="D16" r:id="rId17" display="https://agregatoreat.ru/classifier/ktru-list?search=32.20.20.190&amp;expanded=true"/>
    <hyperlink ref="D17" r:id="rId18" display="https://agregatoreat.ru/classifier/ktru-list?search=32.20.20.190&amp;expanded=true"/>
    <hyperlink ref="D14" r:id="rId19" display="https://agregatoreat.ru/classifier/ktru-list?search=32.20.20.190&amp;expanded=true"/>
    <hyperlink ref="D15" r:id="rId20" display="https://agregatoreat.ru/classifier/ktru-list?search=32.20.20.190&amp;expanded=true"/>
    <hyperlink ref="D12" r:id="rId21" display="https://agregatoreat.ru/classifier/ktru-list?search=32.20.20.190&amp;expanded=true"/>
    <hyperlink ref="D13" r:id="rId22" display="https://agregatoreat.ru/classifier/ktru-list?search=32.20.20.190&amp;expanded=true"/>
    <hyperlink ref="D10" r:id="rId23" display="https://agregatoreat.ru/classifier/ktru-list?search=32.20.20.190&amp;expanded=true"/>
    <hyperlink ref="D11" r:id="rId24" display="https://agregatoreat.ru/classifier/ktru-list?search=32.20.20.190&amp;expanded=true"/>
    <hyperlink ref="D8" r:id="rId25" display="https://agregatoreat.ru/classifier/ktru-list?search=32.20.20.190&amp;expanded=true"/>
    <hyperlink ref="D9" r:id="rId26" display="https://agregatoreat.ru/classifier/ktru-list?search=32.20.20.190&amp;expanded=true"/>
    <hyperlink ref="D38" r:id="rId27" display="https://agregatoreat.ru/classifier/ktru-list?search=32.20.20.190&amp;expanded=true"/>
    <hyperlink ref="D37" r:id="rId28" display="https://agregatoreat.ru/classifier/ktru-list?search=32.20.20.190&amp;expanded=true"/>
    <hyperlink ref="D33" r:id="rId29" display="https://agregatoreat.ru/classifier/ktru-list?search=32.20.20.190&amp;expanded=true"/>
    <hyperlink ref="D36" r:id="rId30" display="https://agregatoreat.ru/classifier/ktru-list?search=32.20.20.190&amp;expanded=true"/>
    <hyperlink ref="D35" r:id="rId31" display="https://agregatoreat.ru/classifier/ktru-list?search=32.20.20.190&amp;expanded=true"/>
    <hyperlink ref="D34" r:id="rId32" display="https://agregatoreat.ru/classifier/ktru-list?search=32.20.20.190&amp;expanded=true"/>
  </hyperlinks>
  <pageMargins left="0" right="0" top="0.74803149606299213" bottom="0.74803149606299213" header="0.31496062992125984" footer="0.31496062992125984"/>
  <pageSetup paperSize="9" scale="77" fitToHeight="0" orientation="landscape" r:id="rId33"/>
  <drawing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Дубровских</dc:creator>
  <cp:lastModifiedBy>Олейник Эллина Юрьевна</cp:lastModifiedBy>
  <cp:lastPrinted>2026-04-22T13:48:39Z</cp:lastPrinted>
  <dcterms:created xsi:type="dcterms:W3CDTF">2020-11-24T08:13:39Z</dcterms:created>
  <dcterms:modified xsi:type="dcterms:W3CDTF">2026-05-20T09:39:00Z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