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служба\Desktop\ЮРИСТ\2026 год\ЗАКУПКИ\ЕАТ БЕРЕЗКА\ГК канцтовары 65,25 карандаш\"/>
    </mc:Choice>
  </mc:AlternateContent>
  <bookViews>
    <workbookView xWindow="0" yWindow="0" windowWidth="19200" windowHeight="10905"/>
  </bookViews>
  <sheets>
    <sheet name="Расчет цены" sheetId="2" r:id="rId1"/>
  </sheets>
  <calcPr calcId="162913"/>
</workbook>
</file>

<file path=xl/calcChain.xml><?xml version="1.0" encoding="utf-8"?>
<calcChain xmlns="http://schemas.openxmlformats.org/spreadsheetml/2006/main">
  <c r="G8" i="2" l="1"/>
  <c r="F8" i="2"/>
  <c r="E8" i="2"/>
  <c r="I12" i="2" l="1"/>
  <c r="J7" i="2" l="1"/>
  <c r="L7" i="2"/>
  <c r="M7" i="2" s="1"/>
  <c r="N7" i="2" s="1"/>
  <c r="O7" i="2" s="1"/>
  <c r="I7" i="2"/>
  <c r="K7" i="2" l="1"/>
  <c r="O8" i="2" l="1"/>
  <c r="I9" i="2" l="1"/>
</calcChain>
</file>

<file path=xl/sharedStrings.xml><?xml version="1.0" encoding="utf-8"?>
<sst xmlns="http://schemas.openxmlformats.org/spreadsheetml/2006/main" count="28" uniqueCount="28">
  <si>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</si>
  <si>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</si>
  <si>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</si>
  <si>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</si>
  <si>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</si>
  <si>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</si>
  <si>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</si>
  <si>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Наименование объекта закупки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</si>
  <si>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</si>
  <si>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Коммерческие предложения (руб./ед.изм.)</t>
  </si>
  <si>
    <t>Ед. изм.</t>
  </si>
  <si>
    <t>В результате проведенного расчета НМЦК составила: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</si>
  <si>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</si>
  <si>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</si>
  <si>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</si>
  <si>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НМЦК контракта с учетом округления цены за единицу (руб.)</t>
  </si>
  <si>
    <t>Дата подготовки обоснования НМЦК</t>
  </si>
  <si>
    <t>Поставщик №1</t>
  </si>
  <si>
    <t>Поставщик №2</t>
  </si>
  <si>
    <t>Поставщик №3</t>
  </si>
  <si>
    <t xml:space="preserve">Обоснование начальной (максимальной) цены контракта (далее - НМЦК); ЦК, заключаемой с единственным поставщиком
</t>
  </si>
  <si>
    <r>
      <rPr>
        <sz val="12"/>
        <color indexed="8"/>
        <rFont val="Times New Roman"/>
        <family val="1"/>
        <charset val="204"/>
      </rPr>
      <t>Метод сопоставимых рыночных цен (анализ рынка). В соответствии с ч.9 ст.22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 рынка) является приоритетным для определения и обоснования начальной (максимальной) цены контракта</t>
    </r>
    <r>
      <rPr>
        <b/>
        <sz val="12"/>
        <color indexed="8"/>
        <rFont val="Times New Roman"/>
        <family val="1"/>
        <charset val="204"/>
      </rPr>
      <t xml:space="preserve">
</t>
    </r>
  </si>
  <si>
    <t xml:space="preserve">* При определении НМЦК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
</t>
  </si>
  <si>
    <t>шт</t>
  </si>
  <si>
    <t>Поставка канцелярских товаров</t>
  </si>
  <si>
    <t>Минимальное предложение по цене контракта составляет,руб. (стартовая цена закупочной сессии) -</t>
  </si>
  <si>
    <t>Карандаш чернографитный</t>
  </si>
  <si>
    <t>Нормирование (Приложения №1 приказа ФСИН России от 07.11.2024 №791)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</si>
</sst>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CC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/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justify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4" fontId="9" fillId="0" borderId="0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2" fillId="0" borderId="1" xfId="0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4" fontId="13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0" y="2105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060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65274</xdr:colOff>
      <xdr:row>5</xdr:row>
      <xdr:rowOff>1679341</xdr:rowOff>
    </xdr:from>
    <xdr:to>
      <xdr:col>12</xdr:col>
      <xdr:colOff>41461</xdr:colOff>
      <xdr:row>5</xdr:row>
      <xdr:rowOff>2022241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54950" y="3528312"/>
          <a:ext cx="1421746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5</xdr:row>
      <xdr:rowOff>1400175</xdr:rowOff>
    </xdr:from>
    <xdr:to>
      <xdr:col>11</xdr:col>
      <xdr:colOff>419100</xdr:colOff>
      <xdr:row>5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="85" zoomScaleNormal="85" workbookViewId="0">
      <selection activeCell="I13" sqref="I13"/>
    </sheetView>
  </sheetViews>
  <sheetFormatPr defaultRowHeight="12.75" x14ac:dyDescent="0.2"/>
  <cols>
    <col min="1" max="1" width="3.140625" style="2" customWidth="1"/>
    <col min="2" max="2" width="33" style="2" customWidth="1"/>
    <col min="3" max="3" width="6.85546875" style="2" customWidth="1"/>
    <col min="4" max="4" width="7.85546875" style="2" customWidth="1"/>
    <col min="5" max="5" width="11" style="2" customWidth="1"/>
    <col min="6" max="6" width="11.140625" style="2" customWidth="1"/>
    <col min="7" max="8" width="11" style="2" customWidth="1"/>
    <col min="9" max="9" width="14.85546875" style="2" customWidth="1"/>
    <col min="10" max="10" width="15.42578125" style="2" customWidth="1"/>
    <col min="11" max="11" width="14.28515625" style="2" customWidth="1"/>
    <col min="12" max="12" width="21.7109375" style="2" customWidth="1"/>
    <col min="13" max="13" width="12.140625" style="2" customWidth="1"/>
    <col min="14" max="14" width="10.5703125" style="2" customWidth="1"/>
    <col min="15" max="15" width="13.28515625" style="2" customWidth="1"/>
    <col min="16" max="16" width="6.140625" style="2" customWidth="1"/>
    <col min="17" max="16384" width="9.140625" style="2"/>
  </cols>
  <sheetData>
    <row r="1" spans="1:15" ht="19.5" customHeight="1" x14ac:dyDescent="0.2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9.5" customHeight="1" x14ac:dyDescent="0.2">
      <c r="A2" s="32"/>
      <c r="B2" s="32"/>
      <c r="C2" s="32"/>
      <c r="D2" s="32"/>
      <c r="E2" s="32"/>
      <c r="F2" s="32"/>
      <c r="G2" s="32"/>
      <c r="H2" s="35"/>
      <c r="I2" s="32"/>
      <c r="J2" s="32"/>
      <c r="K2" s="32"/>
      <c r="L2" s="32"/>
      <c r="M2" s="32"/>
      <c r="N2" s="32"/>
      <c r="O2" s="32"/>
    </row>
    <row r="3" spans="1:15" ht="19.5" customHeight="1" x14ac:dyDescent="0.2">
      <c r="A3" s="53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48.75" customHeight="1" x14ac:dyDescent="0.2">
      <c r="A4" s="52" t="s">
        <v>21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9" customHeight="1" x14ac:dyDescent="0.2">
      <c r="A5" s="56" t="s">
        <v>0</v>
      </c>
      <c r="B5" s="56" t="s">
        <v>7</v>
      </c>
      <c r="C5" s="57" t="s">
        <v>10</v>
      </c>
      <c r="D5" s="57" t="s">
        <v>1</v>
      </c>
      <c r="E5" s="59" t="s">
        <v>9</v>
      </c>
      <c r="F5" s="59"/>
      <c r="G5" s="59"/>
      <c r="H5" s="36"/>
      <c r="I5" s="60" t="s">
        <v>12</v>
      </c>
      <c r="J5" s="60"/>
      <c r="K5" s="60"/>
      <c r="L5" s="51" t="s">
        <v>13</v>
      </c>
      <c r="M5" s="51"/>
      <c r="N5" s="51"/>
      <c r="O5" s="51"/>
    </row>
    <row r="6" spans="1:15" ht="167.25" customHeight="1" x14ac:dyDescent="0.2">
      <c r="A6" s="56"/>
      <c r="B6" s="57"/>
      <c r="C6" s="58"/>
      <c r="D6" s="58"/>
      <c r="E6" s="38" t="s">
        <v>17</v>
      </c>
      <c r="F6" s="38" t="s">
        <v>18</v>
      </c>
      <c r="G6" s="38" t="s">
        <v>19</v>
      </c>
      <c r="H6" s="38" t="s">
        <v>27</v>
      </c>
      <c r="I6" s="3" t="s">
        <v>3</v>
      </c>
      <c r="J6" s="3" t="s">
        <v>2</v>
      </c>
      <c r="K6" s="4" t="s">
        <v>8</v>
      </c>
      <c r="L6" s="30" t="s">
        <v>14</v>
      </c>
      <c r="M6" s="7" t="s">
        <v>4</v>
      </c>
      <c r="N6" s="7" t="s">
        <v>5</v>
      </c>
      <c r="O6" s="7" t="s">
        <v>15</v>
      </c>
    </row>
    <row r="7" spans="1:15" ht="27.75" customHeight="1" x14ac:dyDescent="0.2">
      <c r="A7" s="41">
        <v>1</v>
      </c>
      <c r="B7" s="42" t="s">
        <v>26</v>
      </c>
      <c r="C7" s="41" t="s">
        <v>23</v>
      </c>
      <c r="D7" s="41">
        <v>9</v>
      </c>
      <c r="E7" s="43">
        <v>7.25</v>
      </c>
      <c r="F7" s="43">
        <v>8.1999999999999993</v>
      </c>
      <c r="G7" s="43">
        <v>7.8</v>
      </c>
      <c r="H7" s="41">
        <v>20</v>
      </c>
      <c r="I7" s="21">
        <f t="shared" ref="I7" si="0">(E7+F7+G7)/3</f>
        <v>7.75</v>
      </c>
      <c r="J7" s="22">
        <f t="shared" ref="J7" si="1">STDEVA(E7:G7)</f>
        <v>0.4769696007084725</v>
      </c>
      <c r="K7" s="22">
        <f t="shared" ref="K7" si="2">J7/I7*100</f>
        <v>6.1544464607544844</v>
      </c>
      <c r="L7" s="6">
        <f t="shared" ref="L7" si="3">((D7/3)*(SUM(E7:G7)))</f>
        <v>69.75</v>
      </c>
      <c r="M7" s="5">
        <f t="shared" ref="M7" si="4">L7/D7</f>
        <v>7.75</v>
      </c>
      <c r="N7" s="6">
        <f t="shared" ref="N7" si="5">ROUNDDOWN(M7,2)</f>
        <v>7.75</v>
      </c>
      <c r="O7" s="6">
        <f t="shared" ref="O7" si="6">N7*D7</f>
        <v>69.75</v>
      </c>
    </row>
    <row r="8" spans="1:15" s="1" customFormat="1" ht="23.25" customHeight="1" x14ac:dyDescent="0.2">
      <c r="A8" s="13"/>
      <c r="B8" s="14"/>
      <c r="C8" s="15"/>
      <c r="D8" s="16"/>
      <c r="E8" s="28">
        <f>E7*D7</f>
        <v>65.25</v>
      </c>
      <c r="F8" s="28">
        <f>F7*D7</f>
        <v>73.8</v>
      </c>
      <c r="G8" s="28">
        <f>G7*D7</f>
        <v>70.2</v>
      </c>
      <c r="H8" s="37"/>
      <c r="I8" s="17"/>
      <c r="J8" s="18"/>
      <c r="K8" s="18"/>
      <c r="L8" s="54"/>
      <c r="M8" s="54"/>
      <c r="N8" s="55"/>
      <c r="O8" s="25">
        <f>SUM(O7:O7)</f>
        <v>69.75</v>
      </c>
    </row>
    <row r="9" spans="1:15" s="8" customFormat="1" ht="18" customHeight="1" x14ac:dyDescent="0.25">
      <c r="A9" s="47" t="s">
        <v>11</v>
      </c>
      <c r="B9" s="47"/>
      <c r="C9" s="47"/>
      <c r="D9" s="47"/>
      <c r="E9" s="47"/>
      <c r="F9" s="47"/>
      <c r="G9" s="47"/>
      <c r="H9" s="34"/>
      <c r="I9" s="26">
        <f>O8</f>
        <v>69.75</v>
      </c>
      <c r="J9" s="20" t="s">
        <v>6</v>
      </c>
      <c r="K9" s="20"/>
      <c r="L9" s="20"/>
      <c r="M9" s="20"/>
      <c r="N9" s="20"/>
      <c r="O9" s="19"/>
    </row>
    <row r="10" spans="1:15" s="8" customFormat="1" ht="9" customHeight="1" x14ac:dyDescent="0.25">
      <c r="A10" s="23"/>
      <c r="B10" s="23"/>
      <c r="C10" s="23"/>
      <c r="D10" s="23"/>
      <c r="E10" s="23"/>
      <c r="F10" s="23"/>
      <c r="G10" s="23"/>
      <c r="H10" s="34"/>
      <c r="I10" s="24"/>
      <c r="J10" s="20"/>
      <c r="K10" s="20"/>
      <c r="L10" s="20"/>
      <c r="M10" s="20"/>
      <c r="N10" s="20"/>
      <c r="O10" s="19"/>
    </row>
    <row r="11" spans="1:15" ht="60" customHeight="1" x14ac:dyDescent="0.2">
      <c r="A11" s="48" t="s">
        <v>22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60" customHeight="1" x14ac:dyDescent="0.2">
      <c r="A12" s="50" t="s">
        <v>25</v>
      </c>
      <c r="B12" s="50"/>
      <c r="C12" s="50"/>
      <c r="D12" s="50"/>
      <c r="E12" s="50"/>
      <c r="F12" s="50"/>
      <c r="G12" s="50"/>
      <c r="H12" s="50"/>
      <c r="I12" s="40">
        <f>E8</f>
        <v>65.25</v>
      </c>
      <c r="J12" s="39"/>
      <c r="K12" s="39"/>
      <c r="L12" s="39"/>
      <c r="M12" s="39"/>
      <c r="N12" s="39"/>
      <c r="O12" s="39"/>
    </row>
    <row r="13" spans="1:15" ht="33.75" customHeight="1" x14ac:dyDescent="0.2">
      <c r="A13" s="46" t="s">
        <v>16</v>
      </c>
      <c r="B13" s="46"/>
      <c r="C13" s="46"/>
      <c r="D13" s="46"/>
      <c r="E13" s="46"/>
      <c r="F13" s="46"/>
      <c r="G13" s="46"/>
      <c r="H13" s="33"/>
      <c r="I13" s="31">
        <v>46174</v>
      </c>
      <c r="J13" s="27"/>
      <c r="K13" s="27"/>
      <c r="L13" s="27"/>
      <c r="M13" s="27"/>
      <c r="N13" s="27"/>
      <c r="O13" s="27"/>
    </row>
    <row r="14" spans="1:15" ht="24.75" customHeight="1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15" s="9" customFormat="1" ht="21" customHeight="1" x14ac:dyDescent="0.25">
      <c r="A15" s="10"/>
      <c r="B15" s="10"/>
      <c r="C15" s="10"/>
      <c r="D15" s="11"/>
      <c r="E15" s="12"/>
      <c r="F15" s="12"/>
      <c r="G15" s="12"/>
      <c r="H15" s="12"/>
    </row>
    <row r="16" spans="1:15" ht="24" customHeight="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29"/>
      <c r="M16" s="45"/>
      <c r="N16" s="45"/>
      <c r="O16" s="45"/>
    </row>
  </sheetData>
  <mergeCells count="18">
    <mergeCell ref="L5:O5"/>
    <mergeCell ref="A4:O4"/>
    <mergeCell ref="A3:O3"/>
    <mergeCell ref="L8:N8"/>
    <mergeCell ref="A1:O1"/>
    <mergeCell ref="A5:A6"/>
    <mergeCell ref="B5:B6"/>
    <mergeCell ref="C5:C6"/>
    <mergeCell ref="D5:D6"/>
    <mergeCell ref="E5:G5"/>
    <mergeCell ref="I5:K5"/>
    <mergeCell ref="A16:K16"/>
    <mergeCell ref="M16:O16"/>
    <mergeCell ref="A13:G13"/>
    <mergeCell ref="A9:G9"/>
    <mergeCell ref="A11:O11"/>
    <mergeCell ref="A14:O14"/>
    <mergeCell ref="A12:H12"/>
  </mergeCells>
  <pageMargins left="0.51181102362204722" right="0.11811023622047245" top="0.74803149606299213" bottom="0.35433070866141736" header="0" footer="0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 Windows</cp:lastModifiedBy>
  <cp:lastPrinted>2026-06-01T14:18:03Z</cp:lastPrinted>
  <dcterms:created xsi:type="dcterms:W3CDTF">2014-01-15T18:15:09Z</dcterms:created>
  <dcterms:modified xsi:type="dcterms:W3CDTF">2026-06-01T14:18:38Z</dcterms:modified>
</cp:coreProperties>
</file>