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ТОРГИ\БЕРЕЗКА\Мотоциклы СЧЭР\Ремонт 3 ед\"/>
    </mc:Choice>
  </mc:AlternateContent>
  <bookViews>
    <workbookView xWindow="-120" yWindow="-120" windowWidth="29040" windowHeight="15840"/>
  </bookViews>
  <sheets>
    <sheet name="Расчет" sheetId="1" r:id="rId1"/>
  </sheets>
  <calcPr calcId="162913" iterateDelta="1E-4"/>
</workbook>
</file>

<file path=xl/calcChain.xml><?xml version="1.0" encoding="utf-8"?>
<calcChain xmlns="http://schemas.openxmlformats.org/spreadsheetml/2006/main">
  <c r="J93" i="1" l="1"/>
  <c r="K93" i="1"/>
  <c r="L93" i="1" s="1"/>
  <c r="M93" i="1"/>
  <c r="N93" i="1" s="1"/>
  <c r="O93" i="1" s="1"/>
  <c r="P93" i="1" s="1"/>
  <c r="J94" i="1"/>
  <c r="L94" i="1" s="1"/>
  <c r="K94" i="1"/>
  <c r="M94" i="1"/>
  <c r="N94" i="1" s="1"/>
  <c r="O94" i="1" s="1"/>
  <c r="P94" i="1" s="1"/>
  <c r="J95" i="1"/>
  <c r="K95" i="1"/>
  <c r="L95" i="1" s="1"/>
  <c r="M95" i="1"/>
  <c r="N95" i="1" s="1"/>
  <c r="O95" i="1" s="1"/>
  <c r="P95" i="1" s="1"/>
  <c r="J96" i="1"/>
  <c r="K96" i="1"/>
  <c r="M96" i="1"/>
  <c r="N96" i="1"/>
  <c r="O96" i="1"/>
  <c r="P96" i="1"/>
  <c r="J97" i="1"/>
  <c r="L97" i="1" s="1"/>
  <c r="K97" i="1"/>
  <c r="M97" i="1"/>
  <c r="N97" i="1"/>
  <c r="O97" i="1"/>
  <c r="P97" i="1" s="1"/>
  <c r="J98" i="1"/>
  <c r="K98" i="1"/>
  <c r="L98" i="1" s="1"/>
  <c r="M98" i="1"/>
  <c r="N98" i="1"/>
  <c r="O98" i="1" s="1"/>
  <c r="P98" i="1" s="1"/>
  <c r="J99" i="1"/>
  <c r="K99" i="1"/>
  <c r="M99" i="1"/>
  <c r="N99" i="1" s="1"/>
  <c r="O99" i="1" s="1"/>
  <c r="P99" i="1" s="1"/>
  <c r="J100" i="1"/>
  <c r="L100" i="1" s="1"/>
  <c r="K100" i="1"/>
  <c r="M100" i="1"/>
  <c r="N100" i="1" s="1"/>
  <c r="O100" i="1" s="1"/>
  <c r="P100" i="1" s="1"/>
  <c r="J79" i="1"/>
  <c r="K79" i="1"/>
  <c r="M79" i="1"/>
  <c r="N79" i="1" s="1"/>
  <c r="O79" i="1" s="1"/>
  <c r="P79" i="1" s="1"/>
  <c r="J80" i="1"/>
  <c r="L80" i="1" s="1"/>
  <c r="K80" i="1"/>
  <c r="M80" i="1"/>
  <c r="N80" i="1" s="1"/>
  <c r="O80" i="1" s="1"/>
  <c r="P80" i="1" s="1"/>
  <c r="J81" i="1"/>
  <c r="K81" i="1"/>
  <c r="L81" i="1" s="1"/>
  <c r="M81" i="1"/>
  <c r="N81" i="1" s="1"/>
  <c r="O81" i="1" s="1"/>
  <c r="P81" i="1" s="1"/>
  <c r="J82" i="1"/>
  <c r="K82" i="1"/>
  <c r="L82" i="1" s="1"/>
  <c r="M82" i="1"/>
  <c r="N82" i="1"/>
  <c r="O82" i="1" s="1"/>
  <c r="P82" i="1" s="1"/>
  <c r="J83" i="1"/>
  <c r="K83" i="1"/>
  <c r="L83" i="1"/>
  <c r="M83" i="1"/>
  <c r="N83" i="1" s="1"/>
  <c r="O83" i="1" s="1"/>
  <c r="P83" i="1" s="1"/>
  <c r="J84" i="1"/>
  <c r="K84" i="1"/>
  <c r="L84" i="1"/>
  <c r="M84" i="1"/>
  <c r="N84" i="1" s="1"/>
  <c r="O84" i="1" s="1"/>
  <c r="P84" i="1" s="1"/>
  <c r="J85" i="1"/>
  <c r="K85" i="1"/>
  <c r="M85" i="1"/>
  <c r="N85" i="1" s="1"/>
  <c r="O85" i="1" s="1"/>
  <c r="P85" i="1" s="1"/>
  <c r="J86" i="1"/>
  <c r="K86" i="1"/>
  <c r="L86" i="1" s="1"/>
  <c r="M86" i="1"/>
  <c r="N86" i="1" s="1"/>
  <c r="O86" i="1" s="1"/>
  <c r="P86" i="1" s="1"/>
  <c r="J87" i="1"/>
  <c r="K87" i="1"/>
  <c r="L87" i="1" s="1"/>
  <c r="M87" i="1"/>
  <c r="N87" i="1"/>
  <c r="O87" i="1" s="1"/>
  <c r="P87" i="1" s="1"/>
  <c r="J65" i="1"/>
  <c r="K65" i="1"/>
  <c r="L65" i="1"/>
  <c r="M65" i="1"/>
  <c r="N65" i="1" s="1"/>
  <c r="O65" i="1" s="1"/>
  <c r="P65" i="1" s="1"/>
  <c r="J66" i="1"/>
  <c r="K66" i="1"/>
  <c r="M66" i="1"/>
  <c r="N66" i="1" s="1"/>
  <c r="O66" i="1" s="1"/>
  <c r="P66" i="1" s="1"/>
  <c r="J67" i="1"/>
  <c r="K67" i="1"/>
  <c r="L67" i="1" s="1"/>
  <c r="M67" i="1"/>
  <c r="N67" i="1" s="1"/>
  <c r="O67" i="1" s="1"/>
  <c r="P67" i="1" s="1"/>
  <c r="J68" i="1"/>
  <c r="K68" i="1"/>
  <c r="M68" i="1"/>
  <c r="N68" i="1"/>
  <c r="O68" i="1"/>
  <c r="P68" i="1"/>
  <c r="J69" i="1"/>
  <c r="K69" i="1"/>
  <c r="M69" i="1"/>
  <c r="N69" i="1"/>
  <c r="O69" i="1"/>
  <c r="P69" i="1" s="1"/>
  <c r="J70" i="1"/>
  <c r="K70" i="1"/>
  <c r="M70" i="1"/>
  <c r="N70" i="1"/>
  <c r="O70" i="1" s="1"/>
  <c r="P70" i="1" s="1"/>
  <c r="J71" i="1"/>
  <c r="K71" i="1"/>
  <c r="M71" i="1"/>
  <c r="N71" i="1" s="1"/>
  <c r="O71" i="1" s="1"/>
  <c r="P71" i="1" s="1"/>
  <c r="J72" i="1"/>
  <c r="K72" i="1"/>
  <c r="M72" i="1"/>
  <c r="N72" i="1" s="1"/>
  <c r="O72" i="1" s="1"/>
  <c r="P72" i="1" s="1"/>
  <c r="J73" i="1"/>
  <c r="K73" i="1"/>
  <c r="L73" i="1" s="1"/>
  <c r="M73" i="1"/>
  <c r="N73" i="1" s="1"/>
  <c r="O73" i="1" s="1"/>
  <c r="P73" i="1" s="1"/>
  <c r="J51" i="1"/>
  <c r="K51" i="1"/>
  <c r="M51" i="1"/>
  <c r="N51" i="1" s="1"/>
  <c r="O51" i="1" s="1"/>
  <c r="P51" i="1" s="1"/>
  <c r="J52" i="1"/>
  <c r="K52" i="1"/>
  <c r="L52" i="1" s="1"/>
  <c r="M52" i="1"/>
  <c r="N52" i="1" s="1"/>
  <c r="O52" i="1" s="1"/>
  <c r="P52" i="1" s="1"/>
  <c r="J53" i="1"/>
  <c r="K53" i="1"/>
  <c r="M53" i="1"/>
  <c r="N53" i="1"/>
  <c r="O53" i="1"/>
  <c r="P53" i="1" s="1"/>
  <c r="J54" i="1"/>
  <c r="K54" i="1"/>
  <c r="M54" i="1"/>
  <c r="N54" i="1"/>
  <c r="O54" i="1"/>
  <c r="P54" i="1" s="1"/>
  <c r="J55" i="1"/>
  <c r="K55" i="1"/>
  <c r="M55" i="1"/>
  <c r="N55" i="1"/>
  <c r="O55" i="1"/>
  <c r="P55" i="1" s="1"/>
  <c r="J56" i="1"/>
  <c r="K56" i="1"/>
  <c r="L56" i="1" s="1"/>
  <c r="M56" i="1"/>
  <c r="N56" i="1"/>
  <c r="O56" i="1" s="1"/>
  <c r="P56" i="1" s="1"/>
  <c r="J57" i="1"/>
  <c r="K57" i="1"/>
  <c r="M57" i="1"/>
  <c r="N57" i="1" s="1"/>
  <c r="O57" i="1" s="1"/>
  <c r="P57" i="1" s="1"/>
  <c r="J58" i="1"/>
  <c r="K58" i="1"/>
  <c r="M58" i="1"/>
  <c r="N58" i="1" s="1"/>
  <c r="O58" i="1" s="1"/>
  <c r="P58" i="1" s="1"/>
  <c r="J59" i="1"/>
  <c r="K59" i="1"/>
  <c r="L59" i="1" s="1"/>
  <c r="M59" i="1"/>
  <c r="N59" i="1"/>
  <c r="O59" i="1" s="1"/>
  <c r="P59" i="1" s="1"/>
  <c r="J60" i="1"/>
  <c r="K60" i="1"/>
  <c r="M60" i="1"/>
  <c r="N60" i="1"/>
  <c r="O60" i="1" s="1"/>
  <c r="P60" i="1" s="1"/>
  <c r="J33" i="1"/>
  <c r="K33" i="1"/>
  <c r="L33" i="1"/>
  <c r="M33" i="1"/>
  <c r="N33" i="1" s="1"/>
  <c r="O33" i="1" s="1"/>
  <c r="P33" i="1" s="1"/>
  <c r="J34" i="1"/>
  <c r="K34" i="1"/>
  <c r="L34" i="1" s="1"/>
  <c r="M34" i="1"/>
  <c r="N34" i="1"/>
  <c r="O34" i="1"/>
  <c r="P34" i="1" s="1"/>
  <c r="J35" i="1"/>
  <c r="K35" i="1"/>
  <c r="M35" i="1"/>
  <c r="N35" i="1" s="1"/>
  <c r="O35" i="1" s="1"/>
  <c r="P35" i="1" s="1"/>
  <c r="J36" i="1"/>
  <c r="K36" i="1"/>
  <c r="L36" i="1" s="1"/>
  <c r="M36" i="1"/>
  <c r="N36" i="1"/>
  <c r="O36" i="1" s="1"/>
  <c r="P36" i="1" s="1"/>
  <c r="J37" i="1"/>
  <c r="K37" i="1"/>
  <c r="M37" i="1"/>
  <c r="N37" i="1" s="1"/>
  <c r="O37" i="1" s="1"/>
  <c r="P37" i="1" s="1"/>
  <c r="J38" i="1"/>
  <c r="K38" i="1"/>
  <c r="L38" i="1"/>
  <c r="M38" i="1"/>
  <c r="N38" i="1" s="1"/>
  <c r="O38" i="1" s="1"/>
  <c r="P38" i="1" s="1"/>
  <c r="J39" i="1"/>
  <c r="K39" i="1"/>
  <c r="M39" i="1"/>
  <c r="N39" i="1" s="1"/>
  <c r="O39" i="1" s="1"/>
  <c r="P39" i="1" s="1"/>
  <c r="J19" i="1"/>
  <c r="K19" i="1"/>
  <c r="M19" i="1"/>
  <c r="N19" i="1" s="1"/>
  <c r="O19" i="1" s="1"/>
  <c r="P19" i="1" s="1"/>
  <c r="J20" i="1"/>
  <c r="K20" i="1"/>
  <c r="M20" i="1"/>
  <c r="N20" i="1" s="1"/>
  <c r="O20" i="1" s="1"/>
  <c r="P20" i="1" s="1"/>
  <c r="J21" i="1"/>
  <c r="K21" i="1"/>
  <c r="M21" i="1"/>
  <c r="N21" i="1" s="1"/>
  <c r="O21" i="1" s="1"/>
  <c r="P21" i="1" s="1"/>
  <c r="J22" i="1"/>
  <c r="K22" i="1"/>
  <c r="M22" i="1"/>
  <c r="N22" i="1" s="1"/>
  <c r="O22" i="1" s="1"/>
  <c r="P22" i="1" s="1"/>
  <c r="J23" i="1"/>
  <c r="K23" i="1"/>
  <c r="M23" i="1"/>
  <c r="N23" i="1" s="1"/>
  <c r="O23" i="1" s="1"/>
  <c r="P23" i="1" s="1"/>
  <c r="J24" i="1"/>
  <c r="K24" i="1"/>
  <c r="M24" i="1"/>
  <c r="N24" i="1" s="1"/>
  <c r="O24" i="1" s="1"/>
  <c r="P24" i="1" s="1"/>
  <c r="J25" i="1"/>
  <c r="K25" i="1"/>
  <c r="M25" i="1"/>
  <c r="N25" i="1" s="1"/>
  <c r="O25" i="1" s="1"/>
  <c r="P25" i="1" s="1"/>
  <c r="J26" i="1"/>
  <c r="K26" i="1"/>
  <c r="M26" i="1"/>
  <c r="N26" i="1" s="1"/>
  <c r="O26" i="1" s="1"/>
  <c r="P26" i="1" s="1"/>
  <c r="J27" i="1"/>
  <c r="K27" i="1"/>
  <c r="M27" i="1"/>
  <c r="N27" i="1" s="1"/>
  <c r="O27" i="1" s="1"/>
  <c r="P27" i="1" s="1"/>
  <c r="J28" i="1"/>
  <c r="K28" i="1"/>
  <c r="M28" i="1"/>
  <c r="N28" i="1" s="1"/>
  <c r="O28" i="1" s="1"/>
  <c r="P28" i="1" s="1"/>
  <c r="J29" i="1"/>
  <c r="K29" i="1"/>
  <c r="M29" i="1"/>
  <c r="N29" i="1" s="1"/>
  <c r="O29" i="1" s="1"/>
  <c r="P29" i="1" s="1"/>
  <c r="L85" i="1" l="1"/>
  <c r="L72" i="1"/>
  <c r="L70" i="1"/>
  <c r="L69" i="1"/>
  <c r="L58" i="1"/>
  <c r="L55" i="1"/>
  <c r="L51" i="1"/>
  <c r="L37" i="1"/>
  <c r="L99" i="1"/>
  <c r="L79" i="1"/>
  <c r="L71" i="1"/>
  <c r="L66" i="1"/>
  <c r="L57" i="1"/>
  <c r="L53" i="1"/>
  <c r="L39" i="1"/>
  <c r="L96" i="1"/>
  <c r="L68" i="1"/>
  <c r="L60" i="1"/>
  <c r="L54" i="1"/>
  <c r="L35" i="1"/>
  <c r="L29" i="1"/>
  <c r="L25" i="1"/>
  <c r="L21" i="1"/>
  <c r="L19" i="1"/>
  <c r="L24" i="1"/>
  <c r="L28" i="1"/>
  <c r="L26" i="1"/>
  <c r="L22" i="1"/>
  <c r="L23" i="1"/>
  <c r="L20" i="1"/>
  <c r="L27" i="1"/>
  <c r="J13" i="1"/>
  <c r="K13" i="1"/>
  <c r="M13" i="1"/>
  <c r="N13" i="1" s="1"/>
  <c r="O13" i="1" s="1"/>
  <c r="P13" i="1" s="1"/>
  <c r="J14" i="1"/>
  <c r="K14" i="1"/>
  <c r="M14" i="1"/>
  <c r="N14" i="1" s="1"/>
  <c r="O14" i="1" s="1"/>
  <c r="P14" i="1" s="1"/>
  <c r="L13" i="1" l="1"/>
  <c r="L14" i="1"/>
  <c r="M92" i="1"/>
  <c r="N92" i="1" s="1"/>
  <c r="O92" i="1" s="1"/>
  <c r="P92" i="1" s="1"/>
  <c r="K92" i="1"/>
  <c r="J92" i="1"/>
  <c r="M91" i="1"/>
  <c r="N91" i="1" s="1"/>
  <c r="O91" i="1" s="1"/>
  <c r="P91" i="1" s="1"/>
  <c r="K91" i="1"/>
  <c r="J91" i="1"/>
  <c r="M90" i="1"/>
  <c r="N90" i="1" s="1"/>
  <c r="O90" i="1" s="1"/>
  <c r="P90" i="1" s="1"/>
  <c r="K90" i="1"/>
  <c r="J90" i="1"/>
  <c r="M78" i="1"/>
  <c r="N78" i="1" s="1"/>
  <c r="O78" i="1" s="1"/>
  <c r="P78" i="1" s="1"/>
  <c r="K78" i="1"/>
  <c r="J78" i="1"/>
  <c r="M64" i="1"/>
  <c r="N64" i="1" s="1"/>
  <c r="O64" i="1" s="1"/>
  <c r="P64" i="1" s="1"/>
  <c r="K64" i="1"/>
  <c r="J64" i="1"/>
  <c r="M63" i="1"/>
  <c r="N63" i="1" s="1"/>
  <c r="O63" i="1" s="1"/>
  <c r="P63" i="1" s="1"/>
  <c r="K63" i="1"/>
  <c r="J63" i="1"/>
  <c r="M50" i="1"/>
  <c r="N50" i="1" s="1"/>
  <c r="O50" i="1" s="1"/>
  <c r="P50" i="1" s="1"/>
  <c r="K50" i="1"/>
  <c r="J50" i="1"/>
  <c r="L90" i="1" l="1"/>
  <c r="L92" i="1"/>
  <c r="L91" i="1"/>
  <c r="L78" i="1"/>
  <c r="P88" i="1"/>
  <c r="P101" i="1"/>
  <c r="L63" i="1"/>
  <c r="L64" i="1"/>
  <c r="P61" i="1"/>
  <c r="L50" i="1"/>
  <c r="P74" i="1"/>
  <c r="J40" i="1"/>
  <c r="K40" i="1"/>
  <c r="M40" i="1"/>
  <c r="N40" i="1" s="1"/>
  <c r="O40" i="1" s="1"/>
  <c r="P40" i="1" s="1"/>
  <c r="J41" i="1"/>
  <c r="K41" i="1"/>
  <c r="M41" i="1"/>
  <c r="N41" i="1" s="1"/>
  <c r="O41" i="1" s="1"/>
  <c r="P41" i="1" s="1"/>
  <c r="J42" i="1"/>
  <c r="K42" i="1"/>
  <c r="M42" i="1"/>
  <c r="N42" i="1" s="1"/>
  <c r="O42" i="1" s="1"/>
  <c r="P42" i="1" s="1"/>
  <c r="J43" i="1"/>
  <c r="K43" i="1"/>
  <c r="M43" i="1"/>
  <c r="N43" i="1" s="1"/>
  <c r="O43" i="1" s="1"/>
  <c r="P43" i="1" s="1"/>
  <c r="J44" i="1"/>
  <c r="K44" i="1"/>
  <c r="M44" i="1"/>
  <c r="N44" i="1" s="1"/>
  <c r="O44" i="1" s="1"/>
  <c r="P44" i="1" s="1"/>
  <c r="J45" i="1"/>
  <c r="K45" i="1"/>
  <c r="M45" i="1"/>
  <c r="N45" i="1" s="1"/>
  <c r="O45" i="1" s="1"/>
  <c r="P45" i="1" s="1"/>
  <c r="M32" i="1"/>
  <c r="N32" i="1" s="1"/>
  <c r="O32" i="1" s="1"/>
  <c r="P32" i="1" s="1"/>
  <c r="K32" i="1"/>
  <c r="J32" i="1"/>
  <c r="M18" i="1"/>
  <c r="N18" i="1" s="1"/>
  <c r="O18" i="1" s="1"/>
  <c r="P18" i="1" s="1"/>
  <c r="K18" i="1"/>
  <c r="J18" i="1"/>
  <c r="P102" i="1" l="1"/>
  <c r="P75" i="1"/>
  <c r="L41" i="1"/>
  <c r="L44" i="1"/>
  <c r="L43" i="1"/>
  <c r="L40" i="1"/>
  <c r="L45" i="1"/>
  <c r="L32" i="1"/>
  <c r="L42" i="1"/>
  <c r="L18" i="1"/>
  <c r="K12" i="1"/>
  <c r="J12" i="1"/>
  <c r="L12" i="1" l="1"/>
  <c r="M12" i="1"/>
  <c r="N12" i="1" s="1"/>
  <c r="O12" i="1" s="1"/>
  <c r="P12" i="1" s="1"/>
  <c r="P15" i="1" s="1"/>
  <c r="P46" i="1" l="1"/>
  <c r="P30" i="1" l="1"/>
  <c r="P47" i="1" s="1"/>
</calcChain>
</file>

<file path=xl/sharedStrings.xml><?xml version="1.0" encoding="utf-8"?>
<sst xmlns="http://schemas.openxmlformats.org/spreadsheetml/2006/main" count="211" uniqueCount="109">
  <si>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</si>
  <si>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</si>
  <si>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</si>
  <si>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</si>
  <si>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</si>
  <si>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</si>
  <si>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</si>
  <si>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</si>
  <si>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</si>
  <si>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</si>
  <si>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</si>
  <si>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</si>
  <si>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</si>
  <si>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</si>
  <si>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Начальная (максимальная) цена контракта (НМЦК), руб.:</t>
  </si>
  <si>
    <t>Наименование объекта (объектов) закупки</t>
  </si>
  <si>
    <r>
      <rPr>
        <b/>
        <sz val="12"/>
        <color theme="1"/>
        <rFont val="Times New Roman"/>
        <family val="1"/>
        <charset val="204"/>
      </rPr>
      <t xml:space="preserve">Обоснование </t>
    </r>
    <r>
      <rPr>
        <sz val="12"/>
        <color theme="1"/>
        <rFont val="Times New Roman"/>
        <family val="1"/>
        <charset val="204"/>
      </rPr>
      <t xml:space="preserve">
начальной (максимальной) цены контракта (начальной цены единицы товара, работы, услуги)</t>
    </r>
  </si>
  <si>
    <t>Источник ценовой информации                            (цена за единицу, руб.)</t>
  </si>
  <si>
    <t>Наименование товара, работы, услуги</t>
  </si>
  <si>
    <t>Обоснование выбранного метода определения начальной (максимальной) цены контракта</t>
  </si>
  <si>
    <t>Используемый метод определения начальной (максимальной) цены контракта</t>
  </si>
  <si>
    <t>ОКПД 2</t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</si>
  <si>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</si>
  <si>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</si>
  <si>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</si>
  <si>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</si>
  <si>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</si>
  <si>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</si>
  <si>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</si>
  <si>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</si>
  <si>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</si>
  <si>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отсутствует</t>
  </si>
  <si>
    <t>Перечень работ, выполняемых при оказании услуг:</t>
  </si>
  <si>
    <t>шт.</t>
  </si>
  <si>
    <t>Перечень товара (оборудования), используемого при оказании услуг:</t>
  </si>
  <si>
    <t>ИТОГО:</t>
  </si>
  <si>
    <t>"____"____________________2026 г.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</si>
  <si>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</t>
    </r>
  </si>
  <si>
    <t xml:space="preserve">№ п/п </t>
  </si>
  <si>
    <t>45.40.50.110</t>
  </si>
  <si>
    <t>л.</t>
  </si>
  <si>
    <t>Замена антифриза</t>
  </si>
  <si>
    <t>Заместитель начальника управления - начальник отдела технического обеспечения</t>
  </si>
  <si>
    <t>Главного управления МЧС России по Краснодарскому краю</t>
  </si>
  <si>
    <t>полковник внутренней службы</t>
  </si>
  <si>
    <t>И.И. Бахарев</t>
  </si>
  <si>
    <t>усл. ед.</t>
  </si>
  <si>
    <t>Оказание услуг по техническому обслуживанию и ремонту мототранспортных средств в количестве 3 единиц.</t>
  </si>
  <si>
    <t>03.08.2026 г.</t>
  </si>
  <si>
    <t>услуги по техническому обслуживанию и ремонту мототранспортного средства BMW G650GS VIN:WB101780ХAZW12940 г.р.з. 3905 КС 23,
2010 года выпуска</t>
  </si>
  <si>
    <t>ВСЕГО, руб.:</t>
  </si>
  <si>
    <t>Мототранспортное средство BMW R1200RT VIN: WB1043006CZW50602 г.р.з. 4134 КО 23, 2012 года выпуск</t>
  </si>
  <si>
    <t>Мототранспортное средство BMW G650GS VIN:WB1017801AZW12938 г.р.з. 0196 КТ 23, 2010 года выпуска</t>
  </si>
  <si>
    <t>услуги по техническому обслуживанию и ремонту мототранспортного средства BMW G650GS VIN:WB1017801AZW12938 г.р.з. 0196 КТ 23,
2010 года выпуска</t>
  </si>
  <si>
    <t>услуги по техническому обслуживанию и ремонту мототранспортного средства BMW R1200RT VIN: WB1043006CZW50602 г.р.з. 4134 КО 23,
2012 года выпуска</t>
  </si>
  <si>
    <t>Мототранспортное средство BMW G650GS VIN:WB101780ХAZW12940 г.р.з. 3905 КС 23, 2010 года выпуска</t>
  </si>
  <si>
    <t xml:space="preserve">Масло редуктора 75W-140 </t>
  </si>
  <si>
    <t>Моторное масло 10W-60</t>
  </si>
  <si>
    <t>Масло МКПП 75W-140</t>
  </si>
  <si>
    <t xml:space="preserve">Тормозная жидкость DOT4 </t>
  </si>
  <si>
    <t xml:space="preserve">Масляный фильтр </t>
  </si>
  <si>
    <t xml:space="preserve">Топливный фильтр </t>
  </si>
  <si>
    <t xml:space="preserve">Топливный насос </t>
  </si>
  <si>
    <t xml:space="preserve">Воздушный фильтр </t>
  </si>
  <si>
    <t xml:space="preserve">Регулировочная пластина </t>
  </si>
  <si>
    <t xml:space="preserve">Комплект уплотнений клапанной крышки </t>
  </si>
  <si>
    <t xml:space="preserve">Аккумулятор </t>
  </si>
  <si>
    <t xml:space="preserve">Резина передняя 120/70-17R </t>
  </si>
  <si>
    <t>Резина задняя 190/50-17R</t>
  </si>
  <si>
    <t>к-т.</t>
  </si>
  <si>
    <t xml:space="preserve">Замена масла в редукторе </t>
  </si>
  <si>
    <t>Замена масла в двигателе</t>
  </si>
  <si>
    <t>Замена масляного фильтра</t>
  </si>
  <si>
    <t>Замена масла в МКПП</t>
  </si>
  <si>
    <t>Замена тормозной жидкости</t>
  </si>
  <si>
    <t>Ремонт топливного модуля</t>
  </si>
  <si>
    <t>Замена воздушного фильтра</t>
  </si>
  <si>
    <t>Регулировка клапанов</t>
  </si>
  <si>
    <t>Шиномонтаж колес( снятие/установка колеса, снятие/установка суппорта, балансировка, смазка направляющего болта)</t>
  </si>
  <si>
    <t>Чистка инжектора</t>
  </si>
  <si>
    <t>Синхронизация инжектора</t>
  </si>
  <si>
    <t xml:space="preserve">Замена задних колодок </t>
  </si>
  <si>
    <t>шт</t>
  </si>
  <si>
    <t>Комплект задних колодок</t>
  </si>
  <si>
    <t>Шиномонтаж колес (снятие/установка колеса, снятие/установка суппорта, снятие/установка приводной цепи, балансировка, выставление и натяжение спиц)</t>
  </si>
  <si>
    <t>Замена подшипников траверсы</t>
  </si>
  <si>
    <t xml:space="preserve">Замена моторного масла </t>
  </si>
  <si>
    <t xml:space="preserve">Замена аккумулятора </t>
  </si>
  <si>
    <t>Ремонт электропроводки</t>
  </si>
  <si>
    <t>Обслуживание цепной передачи</t>
  </si>
  <si>
    <t xml:space="preserve">Резина передняя 110/80 R19 </t>
  </si>
  <si>
    <t xml:space="preserve">Резина задняя 150/70 R17 </t>
  </si>
  <si>
    <t xml:space="preserve">Подшипник траверсы </t>
  </si>
  <si>
    <t>Масло моторное 10W-60</t>
  </si>
  <si>
    <t xml:space="preserve">Антифриз </t>
  </si>
  <si>
    <t>Тормозная жидкость DOT4</t>
  </si>
  <si>
    <t>Аккумуляторная батарея</t>
  </si>
  <si>
    <t>л</t>
  </si>
  <si>
    <t>Резина передняя 110/80 R19</t>
  </si>
  <si>
    <t>Резина задняя 150/70 R17</t>
  </si>
  <si>
    <t>Подшипник траверсы</t>
  </si>
  <si>
    <t>Антифриз</t>
  </si>
  <si>
    <t>Масляный фильтр</t>
  </si>
  <si>
    <t>Воздушный фильтр</t>
  </si>
  <si>
    <t>Топливный фильтр</t>
  </si>
  <si>
    <t>Топливный насос</t>
  </si>
  <si>
    <t>Коммерческое предложение № 1 
Вх. № 206-31760 от 03.08.2026 г. (на исх № ИВ-206-23966 от 27.07.2026 г.)</t>
  </si>
  <si>
    <t>Коммерческое предложение № 2 
Вх. № В-206-31766 от 03.08.2026 г. (на исх № ИВ-206-23962 от 27.07.2026 г.)</t>
  </si>
  <si>
    <t>Коммерческое предложение № 3 
Вх. № В-206-31776 от 03.08.2026 г. (на исх № ИВ-206-23961 от 27.07.2026г.)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</si>
</sst>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4" fillId="0" borderId="0"/>
  </cellStyleXfs>
  <cellXfs count="8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/>
    </xf>
    <xf numFmtId="4" fontId="23" fillId="0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23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" fontId="13" fillId="0" borderId="0" xfId="0" applyNumberFormat="1" applyFont="1" applyFill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0" fillId="0" borderId="2" xfId="2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2" xfId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4" fontId="8" fillId="0" borderId="2" xfId="0" applyNumberFormat="1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11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10</xdr:row>
      <xdr:rowOff>1181100</xdr:rowOff>
    </xdr:from>
    <xdr:to>
      <xdr:col>12</xdr:col>
      <xdr:colOff>228600</xdr:colOff>
      <xdr:row>10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10</xdr:row>
      <xdr:rowOff>1276350</xdr:rowOff>
    </xdr:from>
    <xdr:to>
      <xdr:col>11</xdr:col>
      <xdr:colOff>742950</xdr:colOff>
      <xdr:row>10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10</xdr:row>
      <xdr:rowOff>1514475</xdr:rowOff>
    </xdr:from>
    <xdr:to>
      <xdr:col>13</xdr:col>
      <xdr:colOff>0</xdr:colOff>
      <xdr:row>10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10</xdr:row>
      <xdr:rowOff>1038226</xdr:rowOff>
    </xdr:from>
    <xdr:to>
      <xdr:col>10</xdr:col>
      <xdr:colOff>677686</xdr:colOff>
      <xdr:row>10</xdr:row>
      <xdr:rowOff>1285876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286500" y="4524376"/>
          <a:ext cx="706261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10</xdr:row>
      <xdr:rowOff>962025</xdr:rowOff>
    </xdr:from>
    <xdr:to>
      <xdr:col>9</xdr:col>
      <xdr:colOff>428625</xdr:colOff>
      <xdr:row>10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103</xdr:row>
      <xdr:rowOff>1047750</xdr:rowOff>
    </xdr:from>
    <xdr:to>
      <xdr:col>1</xdr:col>
      <xdr:colOff>1409700</xdr:colOff>
      <xdr:row>103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115425"/>
          <a:ext cx="1609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105</xdr:row>
      <xdr:rowOff>76200</xdr:rowOff>
    </xdr:from>
    <xdr:to>
      <xdr:col>1</xdr:col>
      <xdr:colOff>1105055</xdr:colOff>
      <xdr:row>105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9"/>
  <sheetViews>
    <sheetView tabSelected="1" view="pageBreakPreview" zoomScaleNormal="100" zoomScaleSheetLayoutView="100" zoomScalePageLayoutView="130" workbookViewId="0">
      <selection activeCell="H9" sqref="H9:H11"/>
    </sheetView>
  </sheetViews>
  <sheetFormatPr defaultColWidth="9.140625" defaultRowHeight="15" x14ac:dyDescent="0.25"/>
  <cols>
    <col min="1" max="1" width="8.28515625" style="1" customWidth="1"/>
    <col min="2" max="2" width="43.5703125" style="1" customWidth="1"/>
    <col min="3" max="4" width="12.42578125" style="11" customWidth="1"/>
    <col min="5" max="5" width="6.28515625" style="3" customWidth="1"/>
    <col min="6" max="6" width="10.5703125" style="8" customWidth="1"/>
    <col min="7" max="7" width="10.85546875" style="3" customWidth="1"/>
    <col min="8" max="8" width="10.42578125" style="3" customWidth="1"/>
    <col min="9" max="9" width="11" style="3" customWidth="1"/>
    <col min="10" max="10" width="12.140625" style="3" customWidth="1"/>
    <col min="11" max="11" width="11" style="3" customWidth="1"/>
    <col min="12" max="12" width="11.85546875" style="3" customWidth="1"/>
    <col min="13" max="13" width="18.140625" style="3" customWidth="1"/>
    <col min="14" max="14" width="11.140625" style="9" customWidth="1"/>
    <col min="15" max="15" width="9.7109375" style="9" customWidth="1"/>
    <col min="16" max="16" width="14.5703125" style="9" customWidth="1"/>
    <col min="17" max="16384" width="9.140625" style="3"/>
  </cols>
  <sheetData>
    <row r="1" spans="1:16" ht="33.75" customHeight="1" x14ac:dyDescent="0.25">
      <c r="A1" s="31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2.7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33.75" customHeight="1" x14ac:dyDescent="0.25">
      <c r="A3" s="34" t="s">
        <v>15</v>
      </c>
      <c r="B3" s="34"/>
      <c r="C3" s="34"/>
      <c r="D3" s="34"/>
      <c r="E3" s="34"/>
      <c r="F3" s="34"/>
      <c r="G3" s="34"/>
      <c r="H3" s="34"/>
      <c r="I3" s="35" t="s">
        <v>47</v>
      </c>
      <c r="J3" s="35"/>
      <c r="K3" s="35"/>
      <c r="L3" s="35"/>
      <c r="M3" s="35"/>
      <c r="N3" s="35"/>
      <c r="O3" s="35"/>
      <c r="P3" s="35"/>
    </row>
    <row r="4" spans="1:16" s="12" customFormat="1" ht="15.75" x14ac:dyDescent="0.25">
      <c r="A4" s="33" t="s">
        <v>11</v>
      </c>
      <c r="B4" s="33"/>
      <c r="C4" s="33"/>
      <c r="D4" s="33"/>
      <c r="E4" s="33"/>
      <c r="F4" s="33"/>
      <c r="G4" s="33"/>
      <c r="H4" s="33"/>
      <c r="I4" s="36" t="s">
        <v>48</v>
      </c>
      <c r="J4" s="35"/>
      <c r="K4" s="35"/>
      <c r="L4" s="35"/>
      <c r="M4" s="35"/>
      <c r="N4" s="35"/>
      <c r="O4" s="35"/>
      <c r="P4" s="35"/>
    </row>
    <row r="5" spans="1:16" ht="15.75" x14ac:dyDescent="0.25">
      <c r="A5" s="66" t="s">
        <v>20</v>
      </c>
      <c r="B5" s="67"/>
      <c r="C5" s="67"/>
      <c r="D5" s="67"/>
      <c r="E5" s="67"/>
      <c r="F5" s="67"/>
      <c r="G5" s="67"/>
      <c r="H5" s="68"/>
      <c r="I5" s="69" t="s">
        <v>12</v>
      </c>
      <c r="J5" s="69"/>
      <c r="K5" s="69"/>
      <c r="L5" s="69"/>
      <c r="M5" s="69"/>
      <c r="N5" s="69"/>
      <c r="O5" s="69"/>
      <c r="P5" s="69"/>
    </row>
    <row r="6" spans="1:16" ht="73.5" customHeight="1" x14ac:dyDescent="0.25">
      <c r="A6" s="72" t="s">
        <v>19</v>
      </c>
      <c r="B6" s="72"/>
      <c r="C6" s="72"/>
      <c r="D6" s="72"/>
      <c r="E6" s="72"/>
      <c r="F6" s="72"/>
      <c r="G6" s="72"/>
      <c r="H6" s="72"/>
      <c r="I6" s="69" t="s">
        <v>13</v>
      </c>
      <c r="J6" s="69"/>
      <c r="K6" s="69"/>
      <c r="L6" s="69"/>
      <c r="M6" s="69"/>
      <c r="N6" s="69"/>
      <c r="O6" s="69"/>
      <c r="P6" s="69"/>
    </row>
    <row r="7" spans="1:16" ht="15" customHeight="1" x14ac:dyDescent="0.25"/>
    <row r="8" spans="1:16" ht="42" customHeight="1" x14ac:dyDescent="0.25">
      <c r="A8" s="47" t="s">
        <v>38</v>
      </c>
      <c r="B8" s="50" t="s">
        <v>18</v>
      </c>
      <c r="C8" s="52" t="s">
        <v>21</v>
      </c>
      <c r="D8" s="52" t="s">
        <v>37</v>
      </c>
      <c r="E8" s="51" t="s">
        <v>0</v>
      </c>
      <c r="F8" s="55" t="s">
        <v>1</v>
      </c>
      <c r="G8" s="73" t="s">
        <v>17</v>
      </c>
      <c r="H8" s="74"/>
      <c r="I8" s="75"/>
      <c r="J8" s="51" t="s">
        <v>2</v>
      </c>
      <c r="K8" s="51"/>
      <c r="L8" s="51"/>
      <c r="M8" s="51" t="s">
        <v>3</v>
      </c>
      <c r="N8" s="51"/>
      <c r="O8" s="51"/>
      <c r="P8" s="51"/>
    </row>
    <row r="9" spans="1:16" ht="15" customHeight="1" x14ac:dyDescent="0.25">
      <c r="A9" s="48"/>
      <c r="B9" s="50"/>
      <c r="C9" s="53"/>
      <c r="D9" s="53"/>
      <c r="E9" s="51"/>
      <c r="F9" s="55"/>
      <c r="G9" s="42" t="s">
        <v>106</v>
      </c>
      <c r="H9" s="42" t="s">
        <v>107</v>
      </c>
      <c r="I9" s="42" t="s">
        <v>108</v>
      </c>
      <c r="J9" s="51" t="s">
        <v>9</v>
      </c>
      <c r="K9" s="51" t="s">
        <v>4</v>
      </c>
      <c r="L9" s="51" t="s">
        <v>8</v>
      </c>
      <c r="M9" s="43" t="s">
        <v>10</v>
      </c>
      <c r="N9" s="46" t="s">
        <v>5</v>
      </c>
      <c r="O9" s="46" t="s">
        <v>6</v>
      </c>
      <c r="P9" s="46" t="s">
        <v>7</v>
      </c>
    </row>
    <row r="10" spans="1:16" x14ac:dyDescent="0.25">
      <c r="A10" s="48"/>
      <c r="B10" s="50"/>
      <c r="C10" s="53"/>
      <c r="D10" s="53"/>
      <c r="E10" s="51"/>
      <c r="F10" s="55"/>
      <c r="G10" s="42"/>
      <c r="H10" s="42"/>
      <c r="I10" s="42"/>
      <c r="J10" s="51"/>
      <c r="K10" s="51"/>
      <c r="L10" s="51"/>
      <c r="M10" s="44"/>
      <c r="N10" s="46"/>
      <c r="O10" s="46"/>
      <c r="P10" s="46"/>
    </row>
    <row r="11" spans="1:16" ht="143.25" customHeight="1" x14ac:dyDescent="0.25">
      <c r="A11" s="49"/>
      <c r="B11" s="50"/>
      <c r="C11" s="54"/>
      <c r="D11" s="54"/>
      <c r="E11" s="51"/>
      <c r="F11" s="55"/>
      <c r="G11" s="42"/>
      <c r="H11" s="42"/>
      <c r="I11" s="42"/>
      <c r="J11" s="51"/>
      <c r="K11" s="51"/>
      <c r="L11" s="51"/>
      <c r="M11" s="45"/>
      <c r="N11" s="46"/>
      <c r="O11" s="46"/>
      <c r="P11" s="46"/>
    </row>
    <row r="12" spans="1:16" s="10" customFormat="1" ht="51" customHeight="1" x14ac:dyDescent="0.25">
      <c r="A12" s="7">
        <v>1</v>
      </c>
      <c r="B12" s="13" t="s">
        <v>54</v>
      </c>
      <c r="C12" s="14" t="s">
        <v>39</v>
      </c>
      <c r="D12" s="15" t="s">
        <v>31</v>
      </c>
      <c r="E12" s="5" t="s">
        <v>46</v>
      </c>
      <c r="F12" s="2">
        <v>1</v>
      </c>
      <c r="G12" s="6">
        <v>194185</v>
      </c>
      <c r="H12" s="6">
        <v>194185</v>
      </c>
      <c r="I12" s="6">
        <v>194385</v>
      </c>
      <c r="J12" s="6">
        <f>AVERAGE(G12:I12)</f>
        <v>194251.66666666666</v>
      </c>
      <c r="K12" s="6">
        <f>SQRT(VAR(G12:I12))</f>
        <v>115.47005383792515</v>
      </c>
      <c r="L12" s="6">
        <f>K12/J12*100</f>
        <v>5.9443533133782714E-2</v>
      </c>
      <c r="M12" s="6">
        <f>F12*SUM(G12:I12)/COLUMNS(G12:I12)</f>
        <v>194251.66666666666</v>
      </c>
      <c r="N12" s="6">
        <f>M12/F12</f>
        <v>194251.66666666666</v>
      </c>
      <c r="O12" s="6">
        <f>ROUND(N12,2)</f>
        <v>194251.67</v>
      </c>
      <c r="P12" s="6">
        <f>O12*F12</f>
        <v>194251.67</v>
      </c>
    </row>
    <row r="13" spans="1:16" s="10" customFormat="1" ht="51" customHeight="1" x14ac:dyDescent="0.25">
      <c r="A13" s="7">
        <v>2</v>
      </c>
      <c r="B13" s="13" t="s">
        <v>53</v>
      </c>
      <c r="C13" s="14" t="s">
        <v>39</v>
      </c>
      <c r="D13" s="15" t="s">
        <v>31</v>
      </c>
      <c r="E13" s="5" t="s">
        <v>46</v>
      </c>
      <c r="F13" s="2">
        <v>1</v>
      </c>
      <c r="G13" s="6">
        <v>160003</v>
      </c>
      <c r="H13" s="6">
        <v>160253</v>
      </c>
      <c r="I13" s="6">
        <v>160003</v>
      </c>
      <c r="J13" s="6">
        <f t="shared" ref="J13:J14" si="0">AVERAGE(G13:I13)</f>
        <v>160086.33333333334</v>
      </c>
      <c r="K13" s="6">
        <f t="shared" ref="K13:K14" si="1">SQRT(VAR(G13:I13))</f>
        <v>144.33756729740642</v>
      </c>
      <c r="L13" s="6">
        <f t="shared" ref="L13:L14" si="2">K13/J13*100</f>
        <v>9.0162329470602168E-2</v>
      </c>
      <c r="M13" s="6">
        <f t="shared" ref="M13:M14" si="3">F13*SUM(G13:I13)/COLUMNS(G13:I13)</f>
        <v>160086.33333333334</v>
      </c>
      <c r="N13" s="6">
        <f t="shared" ref="N13:N14" si="4">M13/F13</f>
        <v>160086.33333333334</v>
      </c>
      <c r="O13" s="6">
        <f t="shared" ref="O13:O14" si="5">ROUND(N13,2)</f>
        <v>160086.32999999999</v>
      </c>
      <c r="P13" s="6">
        <f t="shared" ref="P13:P14" si="6">O13*F13</f>
        <v>160086.32999999999</v>
      </c>
    </row>
    <row r="14" spans="1:16" s="10" customFormat="1" ht="51" customHeight="1" x14ac:dyDescent="0.25">
      <c r="A14" s="7">
        <v>3</v>
      </c>
      <c r="B14" s="13" t="s">
        <v>49</v>
      </c>
      <c r="C14" s="14" t="s">
        <v>39</v>
      </c>
      <c r="D14" s="15" t="s">
        <v>31</v>
      </c>
      <c r="E14" s="5" t="s">
        <v>46</v>
      </c>
      <c r="F14" s="2">
        <v>1</v>
      </c>
      <c r="G14" s="6">
        <v>135003</v>
      </c>
      <c r="H14" s="6">
        <v>135253</v>
      </c>
      <c r="I14" s="6">
        <v>135003</v>
      </c>
      <c r="J14" s="6">
        <f t="shared" si="0"/>
        <v>135086.33333333334</v>
      </c>
      <c r="K14" s="6">
        <f t="shared" si="1"/>
        <v>144.33756729740642</v>
      </c>
      <c r="L14" s="6">
        <f t="shared" si="2"/>
        <v>0.1068483863139916</v>
      </c>
      <c r="M14" s="6">
        <f t="shared" si="3"/>
        <v>135086.33333333334</v>
      </c>
      <c r="N14" s="6">
        <f t="shared" si="4"/>
        <v>135086.33333333334</v>
      </c>
      <c r="O14" s="6">
        <f t="shared" si="5"/>
        <v>135086.32999999999</v>
      </c>
      <c r="P14" s="6">
        <f t="shared" si="6"/>
        <v>135086.32999999999</v>
      </c>
    </row>
    <row r="15" spans="1:16" s="10" customFormat="1" ht="16.5" customHeight="1" x14ac:dyDescent="0.25">
      <c r="A15" s="65" t="s">
        <v>14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">
        <f>SUM(P12:P14)</f>
        <v>489424.32999999996</v>
      </c>
    </row>
    <row r="16" spans="1:16" s="16" customFormat="1" ht="17.25" customHeight="1" x14ac:dyDescent="0.25">
      <c r="A16" s="70" t="s">
        <v>51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s="17" customFormat="1" ht="12.75" x14ac:dyDescent="0.2">
      <c r="A17" s="71" t="s">
        <v>32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1:16" s="17" customFormat="1" ht="12.75" x14ac:dyDescent="0.2">
      <c r="A18" s="20">
        <v>1</v>
      </c>
      <c r="B18" s="18" t="s">
        <v>70</v>
      </c>
      <c r="C18" s="19"/>
      <c r="D18" s="19"/>
      <c r="E18" s="19" t="s">
        <v>82</v>
      </c>
      <c r="F18" s="19">
        <v>1</v>
      </c>
      <c r="G18" s="27">
        <v>1500</v>
      </c>
      <c r="H18" s="27">
        <v>1500</v>
      </c>
      <c r="I18" s="27">
        <v>1500</v>
      </c>
      <c r="J18" s="6">
        <f>AVERAGE(G18:I18)</f>
        <v>1500</v>
      </c>
      <c r="K18" s="6">
        <f>SQRT(VAR(G18:I18))</f>
        <v>0</v>
      </c>
      <c r="L18" s="6">
        <f>K18/J18*100</f>
        <v>0</v>
      </c>
      <c r="M18" s="6">
        <f>F18*SUM(G18:I18)/COLUMNS(G18:I18)</f>
        <v>1500</v>
      </c>
      <c r="N18" s="6">
        <f>M18/F18</f>
        <v>1500</v>
      </c>
      <c r="O18" s="6">
        <f>ROUND(N18,2)</f>
        <v>1500</v>
      </c>
      <c r="P18" s="6">
        <f>O18*F18</f>
        <v>1500</v>
      </c>
    </row>
    <row r="19" spans="1:16" s="17" customFormat="1" ht="12.75" x14ac:dyDescent="0.2">
      <c r="A19" s="20">
        <v>2</v>
      </c>
      <c r="B19" s="18" t="s">
        <v>71</v>
      </c>
      <c r="C19" s="19"/>
      <c r="D19" s="19"/>
      <c r="E19" s="19" t="s">
        <v>82</v>
      </c>
      <c r="F19" s="19">
        <v>1</v>
      </c>
      <c r="G19" s="27">
        <v>1000</v>
      </c>
      <c r="H19" s="27">
        <v>1000</v>
      </c>
      <c r="I19" s="27">
        <v>1000</v>
      </c>
      <c r="J19" s="6">
        <f t="shared" ref="J19:J29" si="7">AVERAGE(G19:I19)</f>
        <v>1000</v>
      </c>
      <c r="K19" s="6">
        <f t="shared" ref="K19:K29" si="8">SQRT(VAR(G19:I19))</f>
        <v>0</v>
      </c>
      <c r="L19" s="6">
        <f t="shared" ref="L19:L29" si="9">K19/J19*100</f>
        <v>0</v>
      </c>
      <c r="M19" s="6">
        <f t="shared" ref="M19:M29" si="10">F19*SUM(G19:I19)/COLUMNS(G19:I19)</f>
        <v>1000</v>
      </c>
      <c r="N19" s="6">
        <f t="shared" ref="N19:N29" si="11">M19/F19</f>
        <v>1000</v>
      </c>
      <c r="O19" s="6">
        <f t="shared" ref="O19:O29" si="12">ROUND(N19,2)</f>
        <v>1000</v>
      </c>
      <c r="P19" s="6">
        <f t="shared" ref="P19:P29" si="13">O19*F19</f>
        <v>1000</v>
      </c>
    </row>
    <row r="20" spans="1:16" s="17" customFormat="1" ht="12.75" x14ac:dyDescent="0.2">
      <c r="A20" s="20">
        <v>3</v>
      </c>
      <c r="B20" s="18" t="s">
        <v>72</v>
      </c>
      <c r="C20" s="19"/>
      <c r="D20" s="19"/>
      <c r="E20" s="19" t="s">
        <v>82</v>
      </c>
      <c r="F20" s="19">
        <v>1</v>
      </c>
      <c r="G20" s="27">
        <v>1500</v>
      </c>
      <c r="H20" s="27">
        <v>1500</v>
      </c>
      <c r="I20" s="27">
        <v>1500</v>
      </c>
      <c r="J20" s="6">
        <f t="shared" si="7"/>
        <v>1500</v>
      </c>
      <c r="K20" s="6">
        <f t="shared" si="8"/>
        <v>0</v>
      </c>
      <c r="L20" s="6">
        <f t="shared" si="9"/>
        <v>0</v>
      </c>
      <c r="M20" s="6">
        <f t="shared" si="10"/>
        <v>1500</v>
      </c>
      <c r="N20" s="6">
        <f t="shared" si="11"/>
        <v>1500</v>
      </c>
      <c r="O20" s="6">
        <f t="shared" si="12"/>
        <v>1500</v>
      </c>
      <c r="P20" s="6">
        <f t="shared" si="13"/>
        <v>1500</v>
      </c>
    </row>
    <row r="21" spans="1:16" s="17" customFormat="1" ht="12.75" x14ac:dyDescent="0.2">
      <c r="A21" s="20">
        <v>4</v>
      </c>
      <c r="B21" s="18" t="s">
        <v>73</v>
      </c>
      <c r="C21" s="19"/>
      <c r="D21" s="19"/>
      <c r="E21" s="19" t="s">
        <v>82</v>
      </c>
      <c r="F21" s="19">
        <v>1</v>
      </c>
      <c r="G21" s="27">
        <v>1500</v>
      </c>
      <c r="H21" s="27">
        <v>1500</v>
      </c>
      <c r="I21" s="27">
        <v>1500</v>
      </c>
      <c r="J21" s="6">
        <f t="shared" si="7"/>
        <v>1500</v>
      </c>
      <c r="K21" s="6">
        <f t="shared" si="8"/>
        <v>0</v>
      </c>
      <c r="L21" s="6">
        <f t="shared" si="9"/>
        <v>0</v>
      </c>
      <c r="M21" s="6">
        <f t="shared" si="10"/>
        <v>1500</v>
      </c>
      <c r="N21" s="6">
        <f t="shared" si="11"/>
        <v>1500</v>
      </c>
      <c r="O21" s="6">
        <f t="shared" si="12"/>
        <v>1500</v>
      </c>
      <c r="P21" s="6">
        <f t="shared" si="13"/>
        <v>1500</v>
      </c>
    </row>
    <row r="22" spans="1:16" s="17" customFormat="1" ht="12.75" x14ac:dyDescent="0.2">
      <c r="A22" s="20">
        <v>5</v>
      </c>
      <c r="B22" s="18" t="s">
        <v>74</v>
      </c>
      <c r="C22" s="19"/>
      <c r="D22" s="19"/>
      <c r="E22" s="19" t="s">
        <v>82</v>
      </c>
      <c r="F22" s="19">
        <v>1</v>
      </c>
      <c r="G22" s="27">
        <v>6000</v>
      </c>
      <c r="H22" s="27">
        <v>6000</v>
      </c>
      <c r="I22" s="27">
        <v>6000</v>
      </c>
      <c r="J22" s="6">
        <f t="shared" si="7"/>
        <v>6000</v>
      </c>
      <c r="K22" s="6">
        <f t="shared" si="8"/>
        <v>0</v>
      </c>
      <c r="L22" s="6">
        <f t="shared" si="9"/>
        <v>0</v>
      </c>
      <c r="M22" s="6">
        <f t="shared" si="10"/>
        <v>6000</v>
      </c>
      <c r="N22" s="6">
        <f t="shared" si="11"/>
        <v>6000</v>
      </c>
      <c r="O22" s="6">
        <f t="shared" si="12"/>
        <v>6000</v>
      </c>
      <c r="P22" s="6">
        <f t="shared" si="13"/>
        <v>6000</v>
      </c>
    </row>
    <row r="23" spans="1:16" s="17" customFormat="1" ht="12.75" x14ac:dyDescent="0.2">
      <c r="A23" s="20">
        <v>6</v>
      </c>
      <c r="B23" s="18" t="s">
        <v>75</v>
      </c>
      <c r="C23" s="19"/>
      <c r="D23" s="19"/>
      <c r="E23" s="19" t="s">
        <v>82</v>
      </c>
      <c r="F23" s="19">
        <v>1</v>
      </c>
      <c r="G23" s="27">
        <v>15000</v>
      </c>
      <c r="H23" s="27">
        <v>15000</v>
      </c>
      <c r="I23" s="27">
        <v>15000</v>
      </c>
      <c r="J23" s="6">
        <f t="shared" si="7"/>
        <v>15000</v>
      </c>
      <c r="K23" s="6">
        <f t="shared" si="8"/>
        <v>0</v>
      </c>
      <c r="L23" s="6">
        <f t="shared" si="9"/>
        <v>0</v>
      </c>
      <c r="M23" s="6">
        <f t="shared" si="10"/>
        <v>15000</v>
      </c>
      <c r="N23" s="6">
        <f t="shared" si="11"/>
        <v>15000</v>
      </c>
      <c r="O23" s="6">
        <f t="shared" si="12"/>
        <v>15000</v>
      </c>
      <c r="P23" s="6">
        <f t="shared" si="13"/>
        <v>15000</v>
      </c>
    </row>
    <row r="24" spans="1:16" s="17" customFormat="1" ht="12.75" x14ac:dyDescent="0.2">
      <c r="A24" s="20">
        <v>7</v>
      </c>
      <c r="B24" s="18" t="s">
        <v>76</v>
      </c>
      <c r="C24" s="19"/>
      <c r="D24" s="19"/>
      <c r="E24" s="19" t="s">
        <v>82</v>
      </c>
      <c r="F24" s="19">
        <v>1</v>
      </c>
      <c r="G24" s="27">
        <v>2000</v>
      </c>
      <c r="H24" s="27">
        <v>2000</v>
      </c>
      <c r="I24" s="27">
        <v>2000</v>
      </c>
      <c r="J24" s="6">
        <f t="shared" si="7"/>
        <v>2000</v>
      </c>
      <c r="K24" s="6">
        <f t="shared" si="8"/>
        <v>0</v>
      </c>
      <c r="L24" s="6">
        <f t="shared" si="9"/>
        <v>0</v>
      </c>
      <c r="M24" s="6">
        <f t="shared" si="10"/>
        <v>2000</v>
      </c>
      <c r="N24" s="6">
        <f t="shared" si="11"/>
        <v>2000</v>
      </c>
      <c r="O24" s="6">
        <f t="shared" si="12"/>
        <v>2000</v>
      </c>
      <c r="P24" s="6">
        <f t="shared" si="13"/>
        <v>2000</v>
      </c>
    </row>
    <row r="25" spans="1:16" s="17" customFormat="1" ht="12.75" x14ac:dyDescent="0.2">
      <c r="A25" s="20">
        <v>8</v>
      </c>
      <c r="B25" s="18" t="s">
        <v>77</v>
      </c>
      <c r="C25" s="19"/>
      <c r="D25" s="19"/>
      <c r="E25" s="19" t="s">
        <v>82</v>
      </c>
      <c r="F25" s="19">
        <v>1</v>
      </c>
      <c r="G25" s="27">
        <v>16000</v>
      </c>
      <c r="H25" s="27">
        <v>16000</v>
      </c>
      <c r="I25" s="27">
        <v>16000</v>
      </c>
      <c r="J25" s="6">
        <f t="shared" si="7"/>
        <v>16000</v>
      </c>
      <c r="K25" s="6">
        <f t="shared" si="8"/>
        <v>0</v>
      </c>
      <c r="L25" s="6">
        <f t="shared" si="9"/>
        <v>0</v>
      </c>
      <c r="M25" s="6">
        <f t="shared" si="10"/>
        <v>16000</v>
      </c>
      <c r="N25" s="6">
        <f t="shared" si="11"/>
        <v>16000</v>
      </c>
      <c r="O25" s="6">
        <f t="shared" si="12"/>
        <v>16000</v>
      </c>
      <c r="P25" s="6">
        <f t="shared" si="13"/>
        <v>16000</v>
      </c>
    </row>
    <row r="26" spans="1:16" s="17" customFormat="1" ht="38.25" x14ac:dyDescent="0.2">
      <c r="A26" s="20">
        <v>9</v>
      </c>
      <c r="B26" s="18" t="s">
        <v>78</v>
      </c>
      <c r="C26" s="19"/>
      <c r="D26" s="19"/>
      <c r="E26" s="19" t="s">
        <v>82</v>
      </c>
      <c r="F26" s="19">
        <v>2</v>
      </c>
      <c r="G26" s="27">
        <v>3000</v>
      </c>
      <c r="H26" s="27">
        <v>3000</v>
      </c>
      <c r="I26" s="27">
        <v>3000</v>
      </c>
      <c r="J26" s="6">
        <f t="shared" si="7"/>
        <v>3000</v>
      </c>
      <c r="K26" s="6">
        <f t="shared" si="8"/>
        <v>0</v>
      </c>
      <c r="L26" s="6">
        <f t="shared" si="9"/>
        <v>0</v>
      </c>
      <c r="M26" s="6">
        <f t="shared" si="10"/>
        <v>6000</v>
      </c>
      <c r="N26" s="6">
        <f t="shared" si="11"/>
        <v>3000</v>
      </c>
      <c r="O26" s="6">
        <f t="shared" si="12"/>
        <v>3000</v>
      </c>
      <c r="P26" s="6">
        <f t="shared" si="13"/>
        <v>6000</v>
      </c>
    </row>
    <row r="27" spans="1:16" s="17" customFormat="1" ht="12.75" x14ac:dyDescent="0.2">
      <c r="A27" s="20">
        <v>10</v>
      </c>
      <c r="B27" s="18" t="s">
        <v>79</v>
      </c>
      <c r="C27" s="19"/>
      <c r="D27" s="19"/>
      <c r="E27" s="19" t="s">
        <v>82</v>
      </c>
      <c r="F27" s="19">
        <v>1</v>
      </c>
      <c r="G27" s="27">
        <v>6000</v>
      </c>
      <c r="H27" s="27">
        <v>6000</v>
      </c>
      <c r="I27" s="27">
        <v>6000</v>
      </c>
      <c r="J27" s="6">
        <f t="shared" si="7"/>
        <v>6000</v>
      </c>
      <c r="K27" s="6">
        <f t="shared" si="8"/>
        <v>0</v>
      </c>
      <c r="L27" s="6">
        <f t="shared" si="9"/>
        <v>0</v>
      </c>
      <c r="M27" s="6">
        <f t="shared" si="10"/>
        <v>6000</v>
      </c>
      <c r="N27" s="6">
        <f t="shared" si="11"/>
        <v>6000</v>
      </c>
      <c r="O27" s="6">
        <f t="shared" si="12"/>
        <v>6000</v>
      </c>
      <c r="P27" s="6">
        <f t="shared" si="13"/>
        <v>6000</v>
      </c>
    </row>
    <row r="28" spans="1:16" s="17" customFormat="1" ht="12.75" x14ac:dyDescent="0.2">
      <c r="A28" s="20">
        <v>11</v>
      </c>
      <c r="B28" s="18" t="s">
        <v>80</v>
      </c>
      <c r="C28" s="19"/>
      <c r="D28" s="19"/>
      <c r="E28" s="19" t="s">
        <v>82</v>
      </c>
      <c r="F28" s="19">
        <v>1</v>
      </c>
      <c r="G28" s="27">
        <v>6000</v>
      </c>
      <c r="H28" s="27">
        <v>6000</v>
      </c>
      <c r="I28" s="27">
        <v>6000</v>
      </c>
      <c r="J28" s="6">
        <f t="shared" si="7"/>
        <v>6000</v>
      </c>
      <c r="K28" s="6">
        <f t="shared" si="8"/>
        <v>0</v>
      </c>
      <c r="L28" s="6">
        <f t="shared" si="9"/>
        <v>0</v>
      </c>
      <c r="M28" s="6">
        <f t="shared" si="10"/>
        <v>6000</v>
      </c>
      <c r="N28" s="6">
        <f t="shared" si="11"/>
        <v>6000</v>
      </c>
      <c r="O28" s="6">
        <f t="shared" si="12"/>
        <v>6000</v>
      </c>
      <c r="P28" s="6">
        <f t="shared" si="13"/>
        <v>6000</v>
      </c>
    </row>
    <row r="29" spans="1:16" s="17" customFormat="1" ht="12.75" x14ac:dyDescent="0.2">
      <c r="A29" s="20">
        <v>12</v>
      </c>
      <c r="B29" s="18" t="s">
        <v>81</v>
      </c>
      <c r="C29" s="19"/>
      <c r="D29" s="19"/>
      <c r="E29" s="19" t="s">
        <v>82</v>
      </c>
      <c r="F29" s="19">
        <v>1</v>
      </c>
      <c r="G29" s="27">
        <v>1000</v>
      </c>
      <c r="H29" s="27">
        <v>1000</v>
      </c>
      <c r="I29" s="27">
        <v>1000</v>
      </c>
      <c r="J29" s="6">
        <f t="shared" si="7"/>
        <v>1000</v>
      </c>
      <c r="K29" s="6">
        <f t="shared" si="8"/>
        <v>0</v>
      </c>
      <c r="L29" s="6">
        <f t="shared" si="9"/>
        <v>0</v>
      </c>
      <c r="M29" s="6">
        <f t="shared" si="10"/>
        <v>1000</v>
      </c>
      <c r="N29" s="6">
        <f t="shared" si="11"/>
        <v>1000</v>
      </c>
      <c r="O29" s="6">
        <f t="shared" si="12"/>
        <v>1000</v>
      </c>
      <c r="P29" s="6">
        <f t="shared" si="13"/>
        <v>1000</v>
      </c>
    </row>
    <row r="30" spans="1:16" s="17" customFormat="1" ht="15.75" customHeight="1" x14ac:dyDescent="0.2">
      <c r="A30" s="62" t="s">
        <v>35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4"/>
      <c r="P30" s="26">
        <f>SUM(P18:P29)</f>
        <v>63500</v>
      </c>
    </row>
    <row r="31" spans="1:16" s="17" customFormat="1" ht="15.75" customHeight="1" x14ac:dyDescent="0.2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6" s="17" customFormat="1" ht="12.75" x14ac:dyDescent="0.2">
      <c r="A32" s="21">
        <v>1</v>
      </c>
      <c r="B32" s="18" t="s">
        <v>56</v>
      </c>
      <c r="C32" s="19"/>
      <c r="D32" s="19"/>
      <c r="E32" s="19" t="s">
        <v>40</v>
      </c>
      <c r="F32" s="19">
        <v>1</v>
      </c>
      <c r="G32" s="27">
        <v>3000</v>
      </c>
      <c r="H32" s="27">
        <v>3000</v>
      </c>
      <c r="I32" s="27">
        <v>3000</v>
      </c>
      <c r="J32" s="6">
        <f t="shared" ref="J32" si="14">AVERAGE(G32:I32)</f>
        <v>3000</v>
      </c>
      <c r="K32" s="6">
        <f t="shared" ref="K32" si="15">SQRT(VAR(G32:I32))</f>
        <v>0</v>
      </c>
      <c r="L32" s="6">
        <f t="shared" ref="L32" si="16">K32/J32*100</f>
        <v>0</v>
      </c>
      <c r="M32" s="6">
        <f t="shared" ref="M32" si="17">F32*SUM(G32:I32)/COLUMNS(G32:I32)</f>
        <v>3000</v>
      </c>
      <c r="N32" s="6">
        <f t="shared" ref="N32" si="18">M32/F32</f>
        <v>3000</v>
      </c>
      <c r="O32" s="6">
        <f t="shared" ref="O32:O45" si="19">ROUND(N32,2)</f>
        <v>3000</v>
      </c>
      <c r="P32" s="6">
        <f t="shared" ref="P32" si="20">O32*F32</f>
        <v>3000</v>
      </c>
    </row>
    <row r="33" spans="1:16" s="17" customFormat="1" ht="12.75" x14ac:dyDescent="0.2">
      <c r="A33" s="21">
        <v>2</v>
      </c>
      <c r="B33" s="18" t="s">
        <v>57</v>
      </c>
      <c r="C33" s="19"/>
      <c r="D33" s="19"/>
      <c r="E33" s="19" t="s">
        <v>40</v>
      </c>
      <c r="F33" s="19">
        <v>4</v>
      </c>
      <c r="G33" s="27">
        <v>3122</v>
      </c>
      <c r="H33" s="27">
        <v>3122</v>
      </c>
      <c r="I33" s="27">
        <v>3122</v>
      </c>
      <c r="J33" s="6">
        <f t="shared" ref="J33:J39" si="21">AVERAGE(G33:I33)</f>
        <v>3122</v>
      </c>
      <c r="K33" s="6">
        <f t="shared" ref="K33:K39" si="22">SQRT(VAR(G33:I33))</f>
        <v>0</v>
      </c>
      <c r="L33" s="6">
        <f t="shared" ref="L33:L39" si="23">K33/J33*100</f>
        <v>0</v>
      </c>
      <c r="M33" s="6">
        <f t="shared" ref="M33:M39" si="24">F33*SUM(G33:I33)/COLUMNS(G33:I33)</f>
        <v>12488</v>
      </c>
      <c r="N33" s="6">
        <f t="shared" ref="N33:N39" si="25">M33/F33</f>
        <v>3122</v>
      </c>
      <c r="O33" s="6">
        <f t="shared" ref="O33:O39" si="26">ROUND(N33,2)</f>
        <v>3122</v>
      </c>
      <c r="P33" s="6">
        <f t="shared" ref="P33:P39" si="27">O33*F33</f>
        <v>12488</v>
      </c>
    </row>
    <row r="34" spans="1:16" s="17" customFormat="1" ht="12.75" x14ac:dyDescent="0.2">
      <c r="A34" s="21">
        <v>3</v>
      </c>
      <c r="B34" s="18" t="s">
        <v>58</v>
      </c>
      <c r="C34" s="19"/>
      <c r="D34" s="19"/>
      <c r="E34" s="19" t="s">
        <v>40</v>
      </c>
      <c r="F34" s="19">
        <v>1</v>
      </c>
      <c r="G34" s="27">
        <v>3000</v>
      </c>
      <c r="H34" s="27">
        <v>3000</v>
      </c>
      <c r="I34" s="27">
        <v>3000</v>
      </c>
      <c r="J34" s="6">
        <f t="shared" si="21"/>
        <v>3000</v>
      </c>
      <c r="K34" s="6">
        <f t="shared" si="22"/>
        <v>0</v>
      </c>
      <c r="L34" s="6">
        <f t="shared" si="23"/>
        <v>0</v>
      </c>
      <c r="M34" s="6">
        <f t="shared" si="24"/>
        <v>3000</v>
      </c>
      <c r="N34" s="6">
        <f t="shared" si="25"/>
        <v>3000</v>
      </c>
      <c r="O34" s="6">
        <f t="shared" si="26"/>
        <v>3000</v>
      </c>
      <c r="P34" s="6">
        <f t="shared" si="27"/>
        <v>3000</v>
      </c>
    </row>
    <row r="35" spans="1:16" s="17" customFormat="1" ht="12.75" x14ac:dyDescent="0.2">
      <c r="A35" s="21">
        <v>4</v>
      </c>
      <c r="B35" s="18" t="s">
        <v>59</v>
      </c>
      <c r="C35" s="19"/>
      <c r="D35" s="19"/>
      <c r="E35" s="19" t="s">
        <v>40</v>
      </c>
      <c r="F35" s="19">
        <v>1</v>
      </c>
      <c r="G35" s="27">
        <v>2897</v>
      </c>
      <c r="H35" s="27">
        <v>2897</v>
      </c>
      <c r="I35" s="27">
        <v>2897</v>
      </c>
      <c r="J35" s="6">
        <f t="shared" si="21"/>
        <v>2897</v>
      </c>
      <c r="K35" s="6">
        <f t="shared" si="22"/>
        <v>0</v>
      </c>
      <c r="L35" s="6">
        <f t="shared" si="23"/>
        <v>0</v>
      </c>
      <c r="M35" s="6">
        <f t="shared" si="24"/>
        <v>2897</v>
      </c>
      <c r="N35" s="6">
        <f t="shared" si="25"/>
        <v>2897</v>
      </c>
      <c r="O35" s="6">
        <f t="shared" si="26"/>
        <v>2897</v>
      </c>
      <c r="P35" s="6">
        <f t="shared" si="27"/>
        <v>2897</v>
      </c>
    </row>
    <row r="36" spans="1:16" s="17" customFormat="1" ht="12.75" x14ac:dyDescent="0.2">
      <c r="A36" s="21">
        <v>5</v>
      </c>
      <c r="B36" s="18" t="s">
        <v>60</v>
      </c>
      <c r="C36" s="19"/>
      <c r="D36" s="19"/>
      <c r="E36" s="19" t="s">
        <v>33</v>
      </c>
      <c r="F36" s="19">
        <v>1</v>
      </c>
      <c r="G36" s="27">
        <v>4500</v>
      </c>
      <c r="H36" s="27">
        <v>4500</v>
      </c>
      <c r="I36" s="27">
        <v>4500</v>
      </c>
      <c r="J36" s="6">
        <f t="shared" si="21"/>
        <v>4500</v>
      </c>
      <c r="K36" s="6">
        <f t="shared" si="22"/>
        <v>0</v>
      </c>
      <c r="L36" s="6">
        <f t="shared" si="23"/>
        <v>0</v>
      </c>
      <c r="M36" s="6">
        <f t="shared" si="24"/>
        <v>4500</v>
      </c>
      <c r="N36" s="6">
        <f t="shared" si="25"/>
        <v>4500</v>
      </c>
      <c r="O36" s="6">
        <f t="shared" si="26"/>
        <v>4500</v>
      </c>
      <c r="P36" s="6">
        <f t="shared" si="27"/>
        <v>4500</v>
      </c>
    </row>
    <row r="37" spans="1:16" s="17" customFormat="1" ht="12.75" x14ac:dyDescent="0.2">
      <c r="A37" s="21">
        <v>6</v>
      </c>
      <c r="B37" s="18" t="s">
        <v>61</v>
      </c>
      <c r="C37" s="19"/>
      <c r="D37" s="19"/>
      <c r="E37" s="19" t="s">
        <v>33</v>
      </c>
      <c r="F37" s="19">
        <v>1</v>
      </c>
      <c r="G37" s="27">
        <v>14600</v>
      </c>
      <c r="H37" s="27">
        <v>14600</v>
      </c>
      <c r="I37" s="27">
        <v>14600</v>
      </c>
      <c r="J37" s="6">
        <f t="shared" si="21"/>
        <v>14600</v>
      </c>
      <c r="K37" s="6">
        <f t="shared" si="22"/>
        <v>0</v>
      </c>
      <c r="L37" s="6">
        <f t="shared" si="23"/>
        <v>0</v>
      </c>
      <c r="M37" s="6">
        <f t="shared" si="24"/>
        <v>14600</v>
      </c>
      <c r="N37" s="6">
        <f t="shared" si="25"/>
        <v>14600</v>
      </c>
      <c r="O37" s="6">
        <f t="shared" si="26"/>
        <v>14600</v>
      </c>
      <c r="P37" s="6">
        <f t="shared" si="27"/>
        <v>14600</v>
      </c>
    </row>
    <row r="38" spans="1:16" s="17" customFormat="1" ht="12.75" x14ac:dyDescent="0.2">
      <c r="A38" s="21">
        <v>7</v>
      </c>
      <c r="B38" s="18" t="s">
        <v>62</v>
      </c>
      <c r="C38" s="19"/>
      <c r="D38" s="19"/>
      <c r="E38" s="19" t="s">
        <v>33</v>
      </c>
      <c r="F38" s="19">
        <v>1</v>
      </c>
      <c r="G38" s="27">
        <v>6000</v>
      </c>
      <c r="H38" s="27">
        <v>6000</v>
      </c>
      <c r="I38" s="27">
        <v>6000</v>
      </c>
      <c r="J38" s="6">
        <f t="shared" si="21"/>
        <v>6000</v>
      </c>
      <c r="K38" s="6">
        <f t="shared" si="22"/>
        <v>0</v>
      </c>
      <c r="L38" s="6">
        <f t="shared" si="23"/>
        <v>0</v>
      </c>
      <c r="M38" s="6">
        <f t="shared" si="24"/>
        <v>6000</v>
      </c>
      <c r="N38" s="6">
        <f t="shared" si="25"/>
        <v>6000</v>
      </c>
      <c r="O38" s="6">
        <f t="shared" si="26"/>
        <v>6000</v>
      </c>
      <c r="P38" s="6">
        <f t="shared" si="27"/>
        <v>6000</v>
      </c>
    </row>
    <row r="39" spans="1:16" s="17" customFormat="1" ht="12.75" x14ac:dyDescent="0.2">
      <c r="A39" s="21">
        <v>8</v>
      </c>
      <c r="B39" s="18" t="s">
        <v>63</v>
      </c>
      <c r="C39" s="19"/>
      <c r="D39" s="19"/>
      <c r="E39" s="19" t="s">
        <v>33</v>
      </c>
      <c r="F39" s="19">
        <v>1</v>
      </c>
      <c r="G39" s="27">
        <v>6000</v>
      </c>
      <c r="H39" s="27">
        <v>6000</v>
      </c>
      <c r="I39" s="27">
        <v>6000</v>
      </c>
      <c r="J39" s="6">
        <f t="shared" si="21"/>
        <v>6000</v>
      </c>
      <c r="K39" s="6">
        <f t="shared" si="22"/>
        <v>0</v>
      </c>
      <c r="L39" s="6">
        <f t="shared" si="23"/>
        <v>0</v>
      </c>
      <c r="M39" s="6">
        <f t="shared" si="24"/>
        <v>6000</v>
      </c>
      <c r="N39" s="6">
        <f t="shared" si="25"/>
        <v>6000</v>
      </c>
      <c r="O39" s="6">
        <f t="shared" si="26"/>
        <v>6000</v>
      </c>
      <c r="P39" s="6">
        <f t="shared" si="27"/>
        <v>6000</v>
      </c>
    </row>
    <row r="40" spans="1:16" s="17" customFormat="1" ht="12.75" x14ac:dyDescent="0.2">
      <c r="A40" s="21">
        <v>9</v>
      </c>
      <c r="B40" s="18" t="s">
        <v>64</v>
      </c>
      <c r="C40" s="19"/>
      <c r="D40" s="19"/>
      <c r="E40" s="19" t="s">
        <v>33</v>
      </c>
      <c r="F40" s="19">
        <v>8</v>
      </c>
      <c r="G40" s="27">
        <v>2000</v>
      </c>
      <c r="H40" s="27">
        <v>2000</v>
      </c>
      <c r="I40" s="27">
        <v>2000</v>
      </c>
      <c r="J40" s="6">
        <f t="shared" ref="J40:J45" si="28">AVERAGE(G40:I40)</f>
        <v>2000</v>
      </c>
      <c r="K40" s="6">
        <f t="shared" ref="K40:K45" si="29">SQRT(VAR(G40:I40))</f>
        <v>0</v>
      </c>
      <c r="L40" s="6">
        <f t="shared" ref="L40:L45" si="30">K40/J40*100</f>
        <v>0</v>
      </c>
      <c r="M40" s="6">
        <f t="shared" ref="M40:M45" si="31">F40*SUM(G40:I40)/COLUMNS(G40:I40)</f>
        <v>16000</v>
      </c>
      <c r="N40" s="6">
        <f t="shared" ref="N40:N45" si="32">M40/F40</f>
        <v>2000</v>
      </c>
      <c r="O40" s="6">
        <f t="shared" si="19"/>
        <v>2000</v>
      </c>
      <c r="P40" s="6">
        <f t="shared" ref="P40:P45" si="33">O40*F40</f>
        <v>16000</v>
      </c>
    </row>
    <row r="41" spans="1:16" s="17" customFormat="1" ht="12.75" x14ac:dyDescent="0.2">
      <c r="A41" s="21">
        <v>10</v>
      </c>
      <c r="B41" s="18" t="s">
        <v>65</v>
      </c>
      <c r="C41" s="19"/>
      <c r="D41" s="19"/>
      <c r="E41" s="19" t="s">
        <v>69</v>
      </c>
      <c r="F41" s="19">
        <v>2</v>
      </c>
      <c r="G41" s="27">
        <v>11000</v>
      </c>
      <c r="H41" s="27">
        <v>11000</v>
      </c>
      <c r="I41" s="27">
        <v>11000</v>
      </c>
      <c r="J41" s="6">
        <f t="shared" si="28"/>
        <v>11000</v>
      </c>
      <c r="K41" s="6">
        <f t="shared" si="29"/>
        <v>0</v>
      </c>
      <c r="L41" s="6">
        <f t="shared" si="30"/>
        <v>0</v>
      </c>
      <c r="M41" s="6">
        <f t="shared" si="31"/>
        <v>22000</v>
      </c>
      <c r="N41" s="6">
        <f t="shared" si="32"/>
        <v>11000</v>
      </c>
      <c r="O41" s="6">
        <f t="shared" si="19"/>
        <v>11000</v>
      </c>
      <c r="P41" s="6">
        <f t="shared" si="33"/>
        <v>22000</v>
      </c>
    </row>
    <row r="42" spans="1:16" s="17" customFormat="1" ht="12.75" x14ac:dyDescent="0.2">
      <c r="A42" s="21">
        <v>11</v>
      </c>
      <c r="B42" s="18" t="s">
        <v>66</v>
      </c>
      <c r="C42" s="19"/>
      <c r="D42" s="19"/>
      <c r="E42" s="19" t="s">
        <v>33</v>
      </c>
      <c r="F42" s="19">
        <v>1</v>
      </c>
      <c r="G42" s="27">
        <v>8700</v>
      </c>
      <c r="H42" s="27">
        <v>8700</v>
      </c>
      <c r="I42" s="27">
        <v>8700</v>
      </c>
      <c r="J42" s="6">
        <f t="shared" si="28"/>
        <v>8700</v>
      </c>
      <c r="K42" s="6">
        <f t="shared" si="29"/>
        <v>0</v>
      </c>
      <c r="L42" s="6">
        <f t="shared" si="30"/>
        <v>0</v>
      </c>
      <c r="M42" s="6">
        <f t="shared" si="31"/>
        <v>8700</v>
      </c>
      <c r="N42" s="6">
        <f t="shared" si="32"/>
        <v>8700</v>
      </c>
      <c r="O42" s="6">
        <f t="shared" si="19"/>
        <v>8700</v>
      </c>
      <c r="P42" s="6">
        <f t="shared" si="33"/>
        <v>8700</v>
      </c>
    </row>
    <row r="43" spans="1:16" s="17" customFormat="1" ht="12.75" x14ac:dyDescent="0.2">
      <c r="A43" s="21">
        <v>12</v>
      </c>
      <c r="B43" s="18" t="s">
        <v>67</v>
      </c>
      <c r="C43" s="19"/>
      <c r="D43" s="19"/>
      <c r="E43" s="19" t="s">
        <v>33</v>
      </c>
      <c r="F43" s="19">
        <v>1</v>
      </c>
      <c r="G43" s="27">
        <v>12000</v>
      </c>
      <c r="H43" s="27">
        <v>12000</v>
      </c>
      <c r="I43" s="27">
        <v>12200</v>
      </c>
      <c r="J43" s="6">
        <f t="shared" si="28"/>
        <v>12066.666666666666</v>
      </c>
      <c r="K43" s="6">
        <f t="shared" si="29"/>
        <v>115.47005383792515</v>
      </c>
      <c r="L43" s="6">
        <f t="shared" si="30"/>
        <v>0.95693414782810904</v>
      </c>
      <c r="M43" s="6">
        <f t="shared" si="31"/>
        <v>12066.666666666666</v>
      </c>
      <c r="N43" s="6">
        <f t="shared" si="32"/>
        <v>12066.666666666666</v>
      </c>
      <c r="O43" s="6">
        <f t="shared" si="19"/>
        <v>12066.67</v>
      </c>
      <c r="P43" s="6">
        <f t="shared" si="33"/>
        <v>12066.67</v>
      </c>
    </row>
    <row r="44" spans="1:16" s="17" customFormat="1" ht="12.75" x14ac:dyDescent="0.2">
      <c r="A44" s="21">
        <v>13</v>
      </c>
      <c r="B44" s="18" t="s">
        <v>68</v>
      </c>
      <c r="C44" s="19"/>
      <c r="D44" s="19"/>
      <c r="E44" s="19" t="s">
        <v>33</v>
      </c>
      <c r="F44" s="19">
        <v>1</v>
      </c>
      <c r="G44" s="27">
        <v>12000</v>
      </c>
      <c r="H44" s="27">
        <v>12000</v>
      </c>
      <c r="I44" s="27">
        <v>12000</v>
      </c>
      <c r="J44" s="6">
        <f t="shared" si="28"/>
        <v>12000</v>
      </c>
      <c r="K44" s="6">
        <f t="shared" si="29"/>
        <v>0</v>
      </c>
      <c r="L44" s="6">
        <f t="shared" si="30"/>
        <v>0</v>
      </c>
      <c r="M44" s="6">
        <f t="shared" si="31"/>
        <v>12000</v>
      </c>
      <c r="N44" s="6">
        <f t="shared" si="32"/>
        <v>12000</v>
      </c>
      <c r="O44" s="6">
        <f t="shared" si="19"/>
        <v>12000</v>
      </c>
      <c r="P44" s="6">
        <f t="shared" si="33"/>
        <v>12000</v>
      </c>
    </row>
    <row r="45" spans="1:16" s="17" customFormat="1" ht="12.75" x14ac:dyDescent="0.2">
      <c r="A45" s="21">
        <v>14</v>
      </c>
      <c r="B45" s="18" t="s">
        <v>83</v>
      </c>
      <c r="C45" s="19"/>
      <c r="D45" s="19"/>
      <c r="E45" s="19" t="s">
        <v>69</v>
      </c>
      <c r="F45" s="19">
        <v>1</v>
      </c>
      <c r="G45" s="27">
        <v>7500</v>
      </c>
      <c r="H45" s="27">
        <v>7500</v>
      </c>
      <c r="I45" s="27">
        <v>7500</v>
      </c>
      <c r="J45" s="6">
        <f t="shared" si="28"/>
        <v>7500</v>
      </c>
      <c r="K45" s="6">
        <f t="shared" si="29"/>
        <v>0</v>
      </c>
      <c r="L45" s="6">
        <f t="shared" si="30"/>
        <v>0</v>
      </c>
      <c r="M45" s="6">
        <f t="shared" si="31"/>
        <v>7500</v>
      </c>
      <c r="N45" s="6">
        <f t="shared" si="32"/>
        <v>7500</v>
      </c>
      <c r="O45" s="6">
        <f t="shared" si="19"/>
        <v>7500</v>
      </c>
      <c r="P45" s="6">
        <f t="shared" si="33"/>
        <v>7500</v>
      </c>
    </row>
    <row r="46" spans="1:16" s="17" customFormat="1" ht="12.75" x14ac:dyDescent="0.2">
      <c r="A46" s="62" t="s">
        <v>35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4"/>
      <c r="P46" s="26">
        <f>SUM(P32:P45)</f>
        <v>130751.67</v>
      </c>
    </row>
    <row r="47" spans="1:16" s="17" customFormat="1" ht="14.25" x14ac:dyDescent="0.2">
      <c r="A47" s="39" t="s">
        <v>50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1"/>
      <c r="P47" s="79">
        <f>P46+P30</f>
        <v>194251.66999999998</v>
      </c>
    </row>
    <row r="48" spans="1:16" s="16" customFormat="1" ht="17.25" customHeight="1" x14ac:dyDescent="0.25">
      <c r="A48" s="70" t="s">
        <v>52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1:16" s="17" customFormat="1" ht="12.75" x14ac:dyDescent="0.2">
      <c r="A49" s="71" t="s">
        <v>32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  <row r="50" spans="1:16" s="17" customFormat="1" ht="51" x14ac:dyDescent="0.2">
      <c r="A50" s="20">
        <v>1</v>
      </c>
      <c r="B50" s="18" t="s">
        <v>84</v>
      </c>
      <c r="C50" s="19"/>
      <c r="D50" s="19"/>
      <c r="E50" s="19" t="s">
        <v>82</v>
      </c>
      <c r="F50" s="19">
        <v>2</v>
      </c>
      <c r="G50" s="27">
        <v>3000</v>
      </c>
      <c r="H50" s="27">
        <v>3000</v>
      </c>
      <c r="I50" s="27">
        <v>3000</v>
      </c>
      <c r="J50" s="6">
        <f>AVERAGE(G50:I50)</f>
        <v>3000</v>
      </c>
      <c r="K50" s="6">
        <f>SQRT(VAR(G50:I50))</f>
        <v>0</v>
      </c>
      <c r="L50" s="6">
        <f>K50/J50*100</f>
        <v>0</v>
      </c>
      <c r="M50" s="6">
        <f>F50*SUM(G50:I50)/COLUMNS(G50:I50)</f>
        <v>6000</v>
      </c>
      <c r="N50" s="6">
        <f>M50/F50</f>
        <v>3000</v>
      </c>
      <c r="O50" s="6">
        <f>ROUND(N50,2)</f>
        <v>3000</v>
      </c>
      <c r="P50" s="6">
        <f>O50*F50</f>
        <v>6000</v>
      </c>
    </row>
    <row r="51" spans="1:16" s="17" customFormat="1" ht="12.75" x14ac:dyDescent="0.2">
      <c r="A51" s="20">
        <v>2</v>
      </c>
      <c r="B51" s="18" t="s">
        <v>85</v>
      </c>
      <c r="C51" s="19"/>
      <c r="D51" s="19"/>
      <c r="E51" s="19" t="s">
        <v>82</v>
      </c>
      <c r="F51" s="19">
        <v>2</v>
      </c>
      <c r="G51" s="27">
        <v>4000</v>
      </c>
      <c r="H51" s="27">
        <v>4000</v>
      </c>
      <c r="I51" s="27">
        <v>4000</v>
      </c>
      <c r="J51" s="6">
        <f t="shared" ref="J51:J60" si="34">AVERAGE(G51:I51)</f>
        <v>4000</v>
      </c>
      <c r="K51" s="6">
        <f t="shared" ref="K51:K60" si="35">SQRT(VAR(G51:I51))</f>
        <v>0</v>
      </c>
      <c r="L51" s="6">
        <f t="shared" ref="L51:L60" si="36">K51/J51*100</f>
        <v>0</v>
      </c>
      <c r="M51" s="6">
        <f t="shared" ref="M51:M60" si="37">F51*SUM(G51:I51)/COLUMNS(G51:I51)</f>
        <v>8000</v>
      </c>
      <c r="N51" s="6">
        <f t="shared" ref="N51:N60" si="38">M51/F51</f>
        <v>4000</v>
      </c>
      <c r="O51" s="6">
        <f t="shared" ref="O51:O60" si="39">ROUND(N51,2)</f>
        <v>4000</v>
      </c>
      <c r="P51" s="6">
        <f t="shared" ref="P51:P60" si="40">O51*F51</f>
        <v>8000</v>
      </c>
    </row>
    <row r="52" spans="1:16" s="17" customFormat="1" ht="12.75" x14ac:dyDescent="0.2">
      <c r="A52" s="20">
        <v>3</v>
      </c>
      <c r="B52" s="18" t="s">
        <v>86</v>
      </c>
      <c r="C52" s="19"/>
      <c r="D52" s="19"/>
      <c r="E52" s="19" t="s">
        <v>82</v>
      </c>
      <c r="F52" s="19">
        <v>1</v>
      </c>
      <c r="G52" s="27">
        <v>1000</v>
      </c>
      <c r="H52" s="27">
        <v>1000</v>
      </c>
      <c r="I52" s="27">
        <v>1000</v>
      </c>
      <c r="J52" s="6">
        <f t="shared" si="34"/>
        <v>1000</v>
      </c>
      <c r="K52" s="6">
        <f t="shared" si="35"/>
        <v>0</v>
      </c>
      <c r="L52" s="6">
        <f t="shared" si="36"/>
        <v>0</v>
      </c>
      <c r="M52" s="6">
        <f t="shared" si="37"/>
        <v>1000</v>
      </c>
      <c r="N52" s="6">
        <f t="shared" si="38"/>
        <v>1000</v>
      </c>
      <c r="O52" s="6">
        <f t="shared" si="39"/>
        <v>1000</v>
      </c>
      <c r="P52" s="6">
        <f t="shared" si="40"/>
        <v>1000</v>
      </c>
    </row>
    <row r="53" spans="1:16" s="17" customFormat="1" ht="12.75" x14ac:dyDescent="0.2">
      <c r="A53" s="20">
        <v>4</v>
      </c>
      <c r="B53" s="18" t="s">
        <v>72</v>
      </c>
      <c r="C53" s="19"/>
      <c r="D53" s="19"/>
      <c r="E53" s="19" t="s">
        <v>82</v>
      </c>
      <c r="F53" s="19">
        <v>1</v>
      </c>
      <c r="G53" s="27">
        <v>1500</v>
      </c>
      <c r="H53" s="27">
        <v>1500</v>
      </c>
      <c r="I53" s="27">
        <v>1500</v>
      </c>
      <c r="J53" s="6">
        <f t="shared" si="34"/>
        <v>1500</v>
      </c>
      <c r="K53" s="6">
        <f t="shared" si="35"/>
        <v>0</v>
      </c>
      <c r="L53" s="6">
        <f t="shared" si="36"/>
        <v>0</v>
      </c>
      <c r="M53" s="6">
        <f t="shared" si="37"/>
        <v>1500</v>
      </c>
      <c r="N53" s="6">
        <f t="shared" si="38"/>
        <v>1500</v>
      </c>
      <c r="O53" s="6">
        <f t="shared" si="39"/>
        <v>1500</v>
      </c>
      <c r="P53" s="6">
        <f t="shared" si="40"/>
        <v>1500</v>
      </c>
    </row>
    <row r="54" spans="1:16" s="17" customFormat="1" ht="12.75" x14ac:dyDescent="0.2">
      <c r="A54" s="20">
        <v>5</v>
      </c>
      <c r="B54" s="18" t="s">
        <v>41</v>
      </c>
      <c r="C54" s="19"/>
      <c r="D54" s="19"/>
      <c r="E54" s="19" t="s">
        <v>82</v>
      </c>
      <c r="F54" s="19">
        <v>1</v>
      </c>
      <c r="G54" s="27">
        <v>3000</v>
      </c>
      <c r="H54" s="27">
        <v>3000</v>
      </c>
      <c r="I54" s="27">
        <v>3000</v>
      </c>
      <c r="J54" s="6">
        <f t="shared" si="34"/>
        <v>3000</v>
      </c>
      <c r="K54" s="6">
        <f t="shared" si="35"/>
        <v>0</v>
      </c>
      <c r="L54" s="6">
        <f t="shared" si="36"/>
        <v>0</v>
      </c>
      <c r="M54" s="6">
        <f t="shared" si="37"/>
        <v>3000</v>
      </c>
      <c r="N54" s="6">
        <f t="shared" si="38"/>
        <v>3000</v>
      </c>
      <c r="O54" s="6">
        <f t="shared" si="39"/>
        <v>3000</v>
      </c>
      <c r="P54" s="6">
        <f t="shared" si="40"/>
        <v>3000</v>
      </c>
    </row>
    <row r="55" spans="1:16" s="17" customFormat="1" ht="12.75" x14ac:dyDescent="0.2">
      <c r="A55" s="20">
        <v>6</v>
      </c>
      <c r="B55" s="18" t="s">
        <v>74</v>
      </c>
      <c r="C55" s="19"/>
      <c r="D55" s="19"/>
      <c r="E55" s="19" t="s">
        <v>82</v>
      </c>
      <c r="F55" s="19">
        <v>1</v>
      </c>
      <c r="G55" s="27">
        <v>6000</v>
      </c>
      <c r="H55" s="27">
        <v>6000</v>
      </c>
      <c r="I55" s="27">
        <v>6000</v>
      </c>
      <c r="J55" s="6">
        <f t="shared" si="34"/>
        <v>6000</v>
      </c>
      <c r="K55" s="6">
        <f t="shared" si="35"/>
        <v>0</v>
      </c>
      <c r="L55" s="6">
        <f t="shared" si="36"/>
        <v>0</v>
      </c>
      <c r="M55" s="6">
        <f t="shared" si="37"/>
        <v>6000</v>
      </c>
      <c r="N55" s="6">
        <f t="shared" si="38"/>
        <v>6000</v>
      </c>
      <c r="O55" s="6">
        <f t="shared" si="39"/>
        <v>6000</v>
      </c>
      <c r="P55" s="6">
        <f t="shared" si="40"/>
        <v>6000</v>
      </c>
    </row>
    <row r="56" spans="1:16" s="17" customFormat="1" ht="12.75" x14ac:dyDescent="0.2">
      <c r="A56" s="20">
        <v>7</v>
      </c>
      <c r="B56" s="18" t="s">
        <v>76</v>
      </c>
      <c r="C56" s="19"/>
      <c r="D56" s="19"/>
      <c r="E56" s="19" t="s">
        <v>82</v>
      </c>
      <c r="F56" s="19">
        <v>1</v>
      </c>
      <c r="G56" s="27">
        <v>1500</v>
      </c>
      <c r="H56" s="27">
        <v>1500</v>
      </c>
      <c r="I56" s="27">
        <v>1500</v>
      </c>
      <c r="J56" s="6">
        <f t="shared" si="34"/>
        <v>1500</v>
      </c>
      <c r="K56" s="6">
        <f t="shared" si="35"/>
        <v>0</v>
      </c>
      <c r="L56" s="6">
        <f t="shared" si="36"/>
        <v>0</v>
      </c>
      <c r="M56" s="6">
        <f t="shared" si="37"/>
        <v>1500</v>
      </c>
      <c r="N56" s="6">
        <f t="shared" si="38"/>
        <v>1500</v>
      </c>
      <c r="O56" s="6">
        <f t="shared" si="39"/>
        <v>1500</v>
      </c>
      <c r="P56" s="6">
        <f t="shared" si="40"/>
        <v>1500</v>
      </c>
    </row>
    <row r="57" spans="1:16" s="17" customFormat="1" ht="12.75" x14ac:dyDescent="0.2">
      <c r="A57" s="20">
        <v>8</v>
      </c>
      <c r="B57" s="18" t="s">
        <v>75</v>
      </c>
      <c r="C57" s="19"/>
      <c r="D57" s="19"/>
      <c r="E57" s="19" t="s">
        <v>82</v>
      </c>
      <c r="F57" s="19">
        <v>1</v>
      </c>
      <c r="G57" s="27">
        <v>10000</v>
      </c>
      <c r="H57" s="27">
        <v>10000</v>
      </c>
      <c r="I57" s="27">
        <v>10000</v>
      </c>
      <c r="J57" s="6">
        <f t="shared" si="34"/>
        <v>10000</v>
      </c>
      <c r="K57" s="6">
        <f t="shared" si="35"/>
        <v>0</v>
      </c>
      <c r="L57" s="6">
        <f t="shared" si="36"/>
        <v>0</v>
      </c>
      <c r="M57" s="6">
        <f t="shared" si="37"/>
        <v>10000</v>
      </c>
      <c r="N57" s="6">
        <f t="shared" si="38"/>
        <v>10000</v>
      </c>
      <c r="O57" s="6">
        <f t="shared" si="39"/>
        <v>10000</v>
      </c>
      <c r="P57" s="6">
        <f t="shared" si="40"/>
        <v>10000</v>
      </c>
    </row>
    <row r="58" spans="1:16" s="17" customFormat="1" ht="12.75" x14ac:dyDescent="0.2">
      <c r="A58" s="20">
        <v>9</v>
      </c>
      <c r="B58" s="18" t="s">
        <v>87</v>
      </c>
      <c r="C58" s="19"/>
      <c r="D58" s="19"/>
      <c r="E58" s="19" t="s">
        <v>82</v>
      </c>
      <c r="F58" s="19">
        <v>1</v>
      </c>
      <c r="G58" s="27">
        <v>1000</v>
      </c>
      <c r="H58" s="27">
        <v>1000</v>
      </c>
      <c r="I58" s="27">
        <v>1000</v>
      </c>
      <c r="J58" s="6">
        <f t="shared" si="34"/>
        <v>1000</v>
      </c>
      <c r="K58" s="6">
        <f t="shared" si="35"/>
        <v>0</v>
      </c>
      <c r="L58" s="6">
        <f t="shared" si="36"/>
        <v>0</v>
      </c>
      <c r="M58" s="6">
        <f t="shared" si="37"/>
        <v>1000</v>
      </c>
      <c r="N58" s="6">
        <f t="shared" si="38"/>
        <v>1000</v>
      </c>
      <c r="O58" s="6">
        <f t="shared" si="39"/>
        <v>1000</v>
      </c>
      <c r="P58" s="6">
        <f t="shared" si="40"/>
        <v>1000</v>
      </c>
    </row>
    <row r="59" spans="1:16" s="17" customFormat="1" ht="12.75" x14ac:dyDescent="0.2">
      <c r="A59" s="20">
        <v>10</v>
      </c>
      <c r="B59" s="18" t="s">
        <v>88</v>
      </c>
      <c r="C59" s="19"/>
      <c r="D59" s="19"/>
      <c r="E59" s="19" t="s">
        <v>82</v>
      </c>
      <c r="F59" s="19">
        <v>1</v>
      </c>
      <c r="G59" s="27">
        <v>25000</v>
      </c>
      <c r="H59" s="27">
        <v>25000</v>
      </c>
      <c r="I59" s="27">
        <v>25000</v>
      </c>
      <c r="J59" s="6">
        <f t="shared" si="34"/>
        <v>25000</v>
      </c>
      <c r="K59" s="6">
        <f t="shared" si="35"/>
        <v>0</v>
      </c>
      <c r="L59" s="6">
        <f t="shared" si="36"/>
        <v>0</v>
      </c>
      <c r="M59" s="6">
        <f t="shared" si="37"/>
        <v>25000</v>
      </c>
      <c r="N59" s="6">
        <f t="shared" si="38"/>
        <v>25000</v>
      </c>
      <c r="O59" s="6">
        <f t="shared" si="39"/>
        <v>25000</v>
      </c>
      <c r="P59" s="6">
        <f t="shared" si="40"/>
        <v>25000</v>
      </c>
    </row>
    <row r="60" spans="1:16" s="17" customFormat="1" ht="12.75" x14ac:dyDescent="0.2">
      <c r="A60" s="20">
        <v>11</v>
      </c>
      <c r="B60" s="18" t="s">
        <v>89</v>
      </c>
      <c r="C60" s="19"/>
      <c r="D60" s="19"/>
      <c r="E60" s="19" t="s">
        <v>82</v>
      </c>
      <c r="F60" s="19">
        <v>1</v>
      </c>
      <c r="G60" s="27">
        <v>2000</v>
      </c>
      <c r="H60" s="27">
        <v>2000</v>
      </c>
      <c r="I60" s="27">
        <v>2000</v>
      </c>
      <c r="J60" s="6">
        <f t="shared" si="34"/>
        <v>2000</v>
      </c>
      <c r="K60" s="6">
        <f t="shared" si="35"/>
        <v>0</v>
      </c>
      <c r="L60" s="6">
        <f t="shared" si="36"/>
        <v>0</v>
      </c>
      <c r="M60" s="6">
        <f t="shared" si="37"/>
        <v>2000</v>
      </c>
      <c r="N60" s="6">
        <f t="shared" si="38"/>
        <v>2000</v>
      </c>
      <c r="O60" s="6">
        <f t="shared" si="39"/>
        <v>2000</v>
      </c>
      <c r="P60" s="6">
        <f t="shared" si="40"/>
        <v>2000</v>
      </c>
    </row>
    <row r="61" spans="1:16" s="17" customFormat="1" ht="15.75" customHeight="1" x14ac:dyDescent="0.2">
      <c r="A61" s="62" t="s">
        <v>35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4"/>
      <c r="P61" s="26">
        <f>SUM(P50:P60)</f>
        <v>65000</v>
      </c>
    </row>
    <row r="62" spans="1:16" s="17" customFormat="1" ht="15.75" customHeight="1" x14ac:dyDescent="0.2">
      <c r="A62" s="61" t="s">
        <v>34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6" s="17" customFormat="1" ht="12.75" x14ac:dyDescent="0.2">
      <c r="A63" s="21">
        <v>1</v>
      </c>
      <c r="B63" s="18" t="s">
        <v>90</v>
      </c>
      <c r="C63" s="19"/>
      <c r="D63" s="19"/>
      <c r="E63" s="19" t="s">
        <v>82</v>
      </c>
      <c r="F63" s="19">
        <v>1</v>
      </c>
      <c r="G63" s="27">
        <v>11000</v>
      </c>
      <c r="H63" s="27">
        <v>11000</v>
      </c>
      <c r="I63" s="27">
        <v>11000</v>
      </c>
      <c r="J63" s="6">
        <f t="shared" ref="J63:J64" si="41">AVERAGE(G63:I63)</f>
        <v>11000</v>
      </c>
      <c r="K63" s="6">
        <f t="shared" ref="K63:K64" si="42">SQRT(VAR(G63:I63))</f>
        <v>0</v>
      </c>
      <c r="L63" s="6">
        <f t="shared" ref="L63:L64" si="43">K63/J63*100</f>
        <v>0</v>
      </c>
      <c r="M63" s="6">
        <f t="shared" ref="M63" si="44">F63*SUM(G63:I63)/COLUMNS(G63:I63)</f>
        <v>11000</v>
      </c>
      <c r="N63" s="6">
        <f t="shared" ref="N63:N64" si="45">M63/F63</f>
        <v>11000</v>
      </c>
      <c r="O63" s="6">
        <f t="shared" ref="O63:O64" si="46">ROUND(N63,2)</f>
        <v>11000</v>
      </c>
      <c r="P63" s="6">
        <f t="shared" ref="P63:P64" si="47">O63*F63</f>
        <v>11000</v>
      </c>
    </row>
    <row r="64" spans="1:16" s="17" customFormat="1" ht="12.75" x14ac:dyDescent="0.2">
      <c r="A64" s="21">
        <v>2</v>
      </c>
      <c r="B64" s="18" t="s">
        <v>91</v>
      </c>
      <c r="C64" s="19"/>
      <c r="D64" s="19"/>
      <c r="E64" s="19" t="s">
        <v>82</v>
      </c>
      <c r="F64" s="19">
        <v>1</v>
      </c>
      <c r="G64" s="27">
        <v>12000</v>
      </c>
      <c r="H64" s="27">
        <v>12000</v>
      </c>
      <c r="I64" s="27">
        <v>12000</v>
      </c>
      <c r="J64" s="6">
        <f t="shared" si="41"/>
        <v>12000</v>
      </c>
      <c r="K64" s="6">
        <f t="shared" si="42"/>
        <v>0</v>
      </c>
      <c r="L64" s="6">
        <f t="shared" si="43"/>
        <v>0</v>
      </c>
      <c r="M64" s="6">
        <f t="shared" ref="M64:M65" si="48">F64*SUM(G64:I64)/COLUMNS(G64:I64)</f>
        <v>12000</v>
      </c>
      <c r="N64" s="6">
        <f t="shared" si="45"/>
        <v>12000</v>
      </c>
      <c r="O64" s="6">
        <f t="shared" si="46"/>
        <v>12000</v>
      </c>
      <c r="P64" s="6">
        <f t="shared" si="47"/>
        <v>12000</v>
      </c>
    </row>
    <row r="65" spans="1:16" s="17" customFormat="1" ht="12.75" x14ac:dyDescent="0.2">
      <c r="A65" s="21">
        <v>3</v>
      </c>
      <c r="B65" s="18" t="s">
        <v>92</v>
      </c>
      <c r="C65" s="19"/>
      <c r="D65" s="19"/>
      <c r="E65" s="19" t="s">
        <v>82</v>
      </c>
      <c r="F65" s="19">
        <v>2</v>
      </c>
      <c r="G65" s="27">
        <v>6677</v>
      </c>
      <c r="H65" s="27">
        <v>6677</v>
      </c>
      <c r="I65" s="27">
        <v>6677</v>
      </c>
      <c r="J65" s="6">
        <f t="shared" ref="J65:J73" si="49">AVERAGE(G65:I65)</f>
        <v>6677</v>
      </c>
      <c r="K65" s="6">
        <f t="shared" ref="K65:K73" si="50">SQRT(VAR(G65:I65))</f>
        <v>0</v>
      </c>
      <c r="L65" s="6">
        <f t="shared" ref="L65:L73" si="51">K65/J65*100</f>
        <v>0</v>
      </c>
      <c r="M65" s="6">
        <f t="shared" si="48"/>
        <v>13354</v>
      </c>
      <c r="N65" s="6">
        <f t="shared" ref="N65:N73" si="52">M65/F65</f>
        <v>6677</v>
      </c>
      <c r="O65" s="6">
        <f t="shared" ref="O65:O73" si="53">ROUND(N65,2)</f>
        <v>6677</v>
      </c>
      <c r="P65" s="6">
        <f t="shared" ref="P65:P73" si="54">O65*F65</f>
        <v>13354</v>
      </c>
    </row>
    <row r="66" spans="1:16" s="17" customFormat="1" ht="12.75" x14ac:dyDescent="0.2">
      <c r="A66" s="21">
        <v>4</v>
      </c>
      <c r="B66" s="18" t="s">
        <v>93</v>
      </c>
      <c r="C66" s="19"/>
      <c r="D66" s="19"/>
      <c r="E66" s="19" t="s">
        <v>97</v>
      </c>
      <c r="F66" s="19">
        <v>3</v>
      </c>
      <c r="G66" s="27">
        <v>2428</v>
      </c>
      <c r="H66" s="27">
        <v>2428</v>
      </c>
      <c r="I66" s="27">
        <v>2428</v>
      </c>
      <c r="J66" s="6">
        <f t="shared" si="49"/>
        <v>2428</v>
      </c>
      <c r="K66" s="6">
        <f t="shared" si="50"/>
        <v>0</v>
      </c>
      <c r="L66" s="6">
        <f t="shared" si="51"/>
        <v>0</v>
      </c>
      <c r="M66" s="6">
        <f t="shared" ref="M66:M73" si="55">F66*SUM(G66:I66)/COLUMNS(G66:I66)</f>
        <v>7284</v>
      </c>
      <c r="N66" s="6">
        <f t="shared" si="52"/>
        <v>2428</v>
      </c>
      <c r="O66" s="6">
        <f t="shared" si="53"/>
        <v>2428</v>
      </c>
      <c r="P66" s="6">
        <f t="shared" si="54"/>
        <v>7284</v>
      </c>
    </row>
    <row r="67" spans="1:16" s="17" customFormat="1" ht="12.75" x14ac:dyDescent="0.2">
      <c r="A67" s="21">
        <v>5</v>
      </c>
      <c r="B67" s="18" t="s">
        <v>94</v>
      </c>
      <c r="C67" s="19"/>
      <c r="D67" s="19"/>
      <c r="E67" s="19" t="s">
        <v>97</v>
      </c>
      <c r="F67" s="19">
        <v>2</v>
      </c>
      <c r="G67" s="27">
        <v>1845</v>
      </c>
      <c r="H67" s="27">
        <v>1845</v>
      </c>
      <c r="I67" s="27">
        <v>1845</v>
      </c>
      <c r="J67" s="6">
        <f t="shared" si="49"/>
        <v>1845</v>
      </c>
      <c r="K67" s="6">
        <f t="shared" si="50"/>
        <v>0</v>
      </c>
      <c r="L67" s="6">
        <f t="shared" si="51"/>
        <v>0</v>
      </c>
      <c r="M67" s="6">
        <f t="shared" si="55"/>
        <v>3690</v>
      </c>
      <c r="N67" s="6">
        <f t="shared" si="52"/>
        <v>1845</v>
      </c>
      <c r="O67" s="6">
        <f t="shared" si="53"/>
        <v>1845</v>
      </c>
      <c r="P67" s="6">
        <f t="shared" si="54"/>
        <v>3690</v>
      </c>
    </row>
    <row r="68" spans="1:16" s="17" customFormat="1" ht="12.75" x14ac:dyDescent="0.2">
      <c r="A68" s="21">
        <v>6</v>
      </c>
      <c r="B68" s="18" t="s">
        <v>95</v>
      </c>
      <c r="C68" s="19"/>
      <c r="D68" s="19"/>
      <c r="E68" s="19" t="s">
        <v>97</v>
      </c>
      <c r="F68" s="19">
        <v>1</v>
      </c>
      <c r="G68" s="27">
        <v>2897</v>
      </c>
      <c r="H68" s="27">
        <v>2897</v>
      </c>
      <c r="I68" s="27">
        <v>2897</v>
      </c>
      <c r="J68" s="6">
        <f t="shared" si="49"/>
        <v>2897</v>
      </c>
      <c r="K68" s="6">
        <f t="shared" si="50"/>
        <v>0</v>
      </c>
      <c r="L68" s="6">
        <f t="shared" si="51"/>
        <v>0</v>
      </c>
      <c r="M68" s="6">
        <f t="shared" si="55"/>
        <v>2897</v>
      </c>
      <c r="N68" s="6">
        <f t="shared" si="52"/>
        <v>2897</v>
      </c>
      <c r="O68" s="6">
        <f t="shared" si="53"/>
        <v>2897</v>
      </c>
      <c r="P68" s="6">
        <f t="shared" si="54"/>
        <v>2897</v>
      </c>
    </row>
    <row r="69" spans="1:16" s="17" customFormat="1" ht="12.75" x14ac:dyDescent="0.2">
      <c r="A69" s="21">
        <v>7</v>
      </c>
      <c r="B69" s="18" t="s">
        <v>60</v>
      </c>
      <c r="C69" s="19"/>
      <c r="D69" s="19"/>
      <c r="E69" s="19" t="s">
        <v>82</v>
      </c>
      <c r="F69" s="19">
        <v>1</v>
      </c>
      <c r="G69" s="27">
        <v>2242</v>
      </c>
      <c r="H69" s="27">
        <v>2242</v>
      </c>
      <c r="I69" s="27">
        <v>2242</v>
      </c>
      <c r="J69" s="6">
        <f t="shared" si="49"/>
        <v>2242</v>
      </c>
      <c r="K69" s="6">
        <f t="shared" si="50"/>
        <v>0</v>
      </c>
      <c r="L69" s="6">
        <f t="shared" si="51"/>
        <v>0</v>
      </c>
      <c r="M69" s="6">
        <f t="shared" si="55"/>
        <v>2242</v>
      </c>
      <c r="N69" s="6">
        <f t="shared" si="52"/>
        <v>2242</v>
      </c>
      <c r="O69" s="6">
        <f t="shared" si="53"/>
        <v>2242</v>
      </c>
      <c r="P69" s="6">
        <f t="shared" si="54"/>
        <v>2242</v>
      </c>
    </row>
    <row r="70" spans="1:16" s="17" customFormat="1" ht="12.75" x14ac:dyDescent="0.2">
      <c r="A70" s="21">
        <v>8</v>
      </c>
      <c r="B70" s="18" t="s">
        <v>63</v>
      </c>
      <c r="C70" s="19"/>
      <c r="D70" s="19"/>
      <c r="E70" s="19" t="s">
        <v>82</v>
      </c>
      <c r="F70" s="19">
        <v>1</v>
      </c>
      <c r="G70" s="27">
        <v>2664</v>
      </c>
      <c r="H70" s="27">
        <v>2664</v>
      </c>
      <c r="I70" s="27">
        <v>2664</v>
      </c>
      <c r="J70" s="6">
        <f t="shared" si="49"/>
        <v>2664</v>
      </c>
      <c r="K70" s="6">
        <f t="shared" si="50"/>
        <v>0</v>
      </c>
      <c r="L70" s="6">
        <f t="shared" si="51"/>
        <v>0</v>
      </c>
      <c r="M70" s="6">
        <f t="shared" si="55"/>
        <v>2664</v>
      </c>
      <c r="N70" s="6">
        <f t="shared" si="52"/>
        <v>2664</v>
      </c>
      <c r="O70" s="6">
        <f t="shared" si="53"/>
        <v>2664</v>
      </c>
      <c r="P70" s="6">
        <f t="shared" si="54"/>
        <v>2664</v>
      </c>
    </row>
    <row r="71" spans="1:16" s="17" customFormat="1" ht="12.75" x14ac:dyDescent="0.2">
      <c r="A71" s="21">
        <v>9</v>
      </c>
      <c r="B71" s="18" t="s">
        <v>61</v>
      </c>
      <c r="C71" s="19"/>
      <c r="D71" s="19"/>
      <c r="E71" s="19" t="s">
        <v>82</v>
      </c>
      <c r="F71" s="19">
        <v>1</v>
      </c>
      <c r="G71" s="27">
        <v>17000</v>
      </c>
      <c r="H71" s="27">
        <v>17000</v>
      </c>
      <c r="I71" s="27">
        <v>17000</v>
      </c>
      <c r="J71" s="6">
        <f t="shared" si="49"/>
        <v>17000</v>
      </c>
      <c r="K71" s="6">
        <f t="shared" si="50"/>
        <v>0</v>
      </c>
      <c r="L71" s="6">
        <f t="shared" si="51"/>
        <v>0</v>
      </c>
      <c r="M71" s="6">
        <f t="shared" si="55"/>
        <v>17000</v>
      </c>
      <c r="N71" s="6">
        <f t="shared" si="52"/>
        <v>17000</v>
      </c>
      <c r="O71" s="6">
        <f t="shared" si="53"/>
        <v>17000</v>
      </c>
      <c r="P71" s="6">
        <f t="shared" si="54"/>
        <v>17000</v>
      </c>
    </row>
    <row r="72" spans="1:16" s="17" customFormat="1" ht="12.75" x14ac:dyDescent="0.2">
      <c r="A72" s="21">
        <v>10</v>
      </c>
      <c r="B72" s="18" t="s">
        <v>62</v>
      </c>
      <c r="C72" s="19"/>
      <c r="D72" s="19"/>
      <c r="E72" s="19" t="s">
        <v>82</v>
      </c>
      <c r="F72" s="19">
        <v>1</v>
      </c>
      <c r="G72" s="27">
        <v>6000</v>
      </c>
      <c r="H72" s="27">
        <v>6250</v>
      </c>
      <c r="I72" s="27">
        <v>6000</v>
      </c>
      <c r="J72" s="6">
        <f t="shared" si="49"/>
        <v>6083.333333333333</v>
      </c>
      <c r="K72" s="6">
        <f t="shared" si="50"/>
        <v>144.33756729740645</v>
      </c>
      <c r="L72" s="6">
        <f t="shared" si="51"/>
        <v>2.3726723391354487</v>
      </c>
      <c r="M72" s="6">
        <f t="shared" si="55"/>
        <v>6083.333333333333</v>
      </c>
      <c r="N72" s="6">
        <f t="shared" si="52"/>
        <v>6083.333333333333</v>
      </c>
      <c r="O72" s="6">
        <f t="shared" si="53"/>
        <v>6083.33</v>
      </c>
      <c r="P72" s="6">
        <f t="shared" si="54"/>
        <v>6083.33</v>
      </c>
    </row>
    <row r="73" spans="1:16" s="17" customFormat="1" ht="12.75" x14ac:dyDescent="0.2">
      <c r="A73" s="21">
        <v>11</v>
      </c>
      <c r="B73" s="18" t="s">
        <v>96</v>
      </c>
      <c r="C73" s="19"/>
      <c r="D73" s="19"/>
      <c r="E73" s="19" t="s">
        <v>82</v>
      </c>
      <c r="F73" s="19">
        <v>1</v>
      </c>
      <c r="G73" s="27">
        <v>16872</v>
      </c>
      <c r="H73" s="27">
        <v>16872</v>
      </c>
      <c r="I73" s="27">
        <v>16872</v>
      </c>
      <c r="J73" s="6">
        <f t="shared" si="49"/>
        <v>16872</v>
      </c>
      <c r="K73" s="6">
        <f t="shared" si="50"/>
        <v>0</v>
      </c>
      <c r="L73" s="6">
        <f t="shared" si="51"/>
        <v>0</v>
      </c>
      <c r="M73" s="6">
        <f t="shared" si="55"/>
        <v>16872</v>
      </c>
      <c r="N73" s="6">
        <f t="shared" si="52"/>
        <v>16872</v>
      </c>
      <c r="O73" s="6">
        <f t="shared" si="53"/>
        <v>16872</v>
      </c>
      <c r="P73" s="6">
        <f t="shared" si="54"/>
        <v>16872</v>
      </c>
    </row>
    <row r="74" spans="1:16" s="17" customFormat="1" ht="12.75" x14ac:dyDescent="0.2">
      <c r="A74" s="62" t="s">
        <v>35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4"/>
      <c r="P74" s="26">
        <f>SUM(P63:P73)</f>
        <v>95086.33</v>
      </c>
    </row>
    <row r="75" spans="1:16" s="17" customFormat="1" ht="14.25" x14ac:dyDescent="0.2">
      <c r="A75" s="39" t="s">
        <v>50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1"/>
      <c r="P75" s="79">
        <f>P74+P61</f>
        <v>160086.33000000002</v>
      </c>
    </row>
    <row r="76" spans="1:16" s="16" customFormat="1" ht="17.25" customHeight="1" x14ac:dyDescent="0.25">
      <c r="A76" s="70" t="s">
        <v>55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</row>
    <row r="77" spans="1:16" s="17" customFormat="1" ht="12.75" x14ac:dyDescent="0.2">
      <c r="A77" s="71" t="s">
        <v>32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  <row r="78" spans="1:16" s="17" customFormat="1" ht="51" x14ac:dyDescent="0.2">
      <c r="A78" s="20">
        <v>1</v>
      </c>
      <c r="B78" s="18" t="s">
        <v>84</v>
      </c>
      <c r="C78" s="19"/>
      <c r="D78" s="19"/>
      <c r="E78" s="19" t="s">
        <v>82</v>
      </c>
      <c r="F78" s="19">
        <v>2</v>
      </c>
      <c r="G78" s="27">
        <v>3000</v>
      </c>
      <c r="H78" s="27">
        <v>3000</v>
      </c>
      <c r="I78" s="27">
        <v>3000</v>
      </c>
      <c r="J78" s="6">
        <f>AVERAGE(G78:I78)</f>
        <v>3000</v>
      </c>
      <c r="K78" s="6">
        <f>SQRT(VAR(G78:I78))</f>
        <v>0</v>
      </c>
      <c r="L78" s="6">
        <f>K78/J78*100</f>
        <v>0</v>
      </c>
      <c r="M78" s="6">
        <f>F78*SUM(G78:I78)/COLUMNS(G78:I78)</f>
        <v>6000</v>
      </c>
      <c r="N78" s="6">
        <f>M78/F78</f>
        <v>3000</v>
      </c>
      <c r="O78" s="6">
        <f>ROUND(N78,2)</f>
        <v>3000</v>
      </c>
      <c r="P78" s="6">
        <f>O78*F78</f>
        <v>6000</v>
      </c>
    </row>
    <row r="79" spans="1:16" s="17" customFormat="1" ht="12.75" x14ac:dyDescent="0.2">
      <c r="A79" s="20">
        <v>2</v>
      </c>
      <c r="B79" s="18" t="s">
        <v>85</v>
      </c>
      <c r="C79" s="19"/>
      <c r="D79" s="19"/>
      <c r="E79" s="19" t="s">
        <v>82</v>
      </c>
      <c r="F79" s="19">
        <v>2</v>
      </c>
      <c r="G79" s="27">
        <v>4000</v>
      </c>
      <c r="H79" s="27">
        <v>4000</v>
      </c>
      <c r="I79" s="27">
        <v>4000</v>
      </c>
      <c r="J79" s="6">
        <f t="shared" ref="J79:J87" si="56">AVERAGE(G79:I79)</f>
        <v>4000</v>
      </c>
      <c r="K79" s="6">
        <f t="shared" ref="K79:K87" si="57">SQRT(VAR(G79:I79))</f>
        <v>0</v>
      </c>
      <c r="L79" s="6">
        <f t="shared" ref="L79:L87" si="58">K79/J79*100</f>
        <v>0</v>
      </c>
      <c r="M79" s="6">
        <f t="shared" ref="M79:M87" si="59">F79*SUM(G79:I79)/COLUMNS(G79:I79)</f>
        <v>8000</v>
      </c>
      <c r="N79" s="6">
        <f t="shared" ref="N79:N87" si="60">M79/F79</f>
        <v>4000</v>
      </c>
      <c r="O79" s="6">
        <f t="shared" ref="O79:O87" si="61">ROUND(N79,2)</f>
        <v>4000</v>
      </c>
      <c r="P79" s="6">
        <f t="shared" ref="P79:P87" si="62">O79*F79</f>
        <v>8000</v>
      </c>
    </row>
    <row r="80" spans="1:16" s="17" customFormat="1" ht="12.75" x14ac:dyDescent="0.2">
      <c r="A80" s="20">
        <v>3</v>
      </c>
      <c r="B80" s="18" t="s">
        <v>86</v>
      </c>
      <c r="C80" s="19"/>
      <c r="D80" s="19"/>
      <c r="E80" s="19" t="s">
        <v>82</v>
      </c>
      <c r="F80" s="19">
        <v>1</v>
      </c>
      <c r="G80" s="27">
        <v>1000</v>
      </c>
      <c r="H80" s="27">
        <v>1000</v>
      </c>
      <c r="I80" s="27">
        <v>1000</v>
      </c>
      <c r="J80" s="6">
        <f t="shared" si="56"/>
        <v>1000</v>
      </c>
      <c r="K80" s="6">
        <f t="shared" si="57"/>
        <v>0</v>
      </c>
      <c r="L80" s="6">
        <f t="shared" si="58"/>
        <v>0</v>
      </c>
      <c r="M80" s="6">
        <f t="shared" si="59"/>
        <v>1000</v>
      </c>
      <c r="N80" s="6">
        <f t="shared" si="60"/>
        <v>1000</v>
      </c>
      <c r="O80" s="6">
        <f t="shared" si="61"/>
        <v>1000</v>
      </c>
      <c r="P80" s="6">
        <f t="shared" si="62"/>
        <v>1000</v>
      </c>
    </row>
    <row r="81" spans="1:16" s="17" customFormat="1" ht="12.75" x14ac:dyDescent="0.2">
      <c r="A81" s="20">
        <v>4</v>
      </c>
      <c r="B81" s="18" t="s">
        <v>72</v>
      </c>
      <c r="C81" s="19"/>
      <c r="D81" s="19"/>
      <c r="E81" s="19" t="s">
        <v>82</v>
      </c>
      <c r="F81" s="19">
        <v>1</v>
      </c>
      <c r="G81" s="27">
        <v>1500</v>
      </c>
      <c r="H81" s="27">
        <v>1500</v>
      </c>
      <c r="I81" s="27">
        <v>1500</v>
      </c>
      <c r="J81" s="6">
        <f t="shared" si="56"/>
        <v>1500</v>
      </c>
      <c r="K81" s="6">
        <f t="shared" si="57"/>
        <v>0</v>
      </c>
      <c r="L81" s="6">
        <f t="shared" si="58"/>
        <v>0</v>
      </c>
      <c r="M81" s="6">
        <f t="shared" si="59"/>
        <v>1500</v>
      </c>
      <c r="N81" s="6">
        <f t="shared" si="60"/>
        <v>1500</v>
      </c>
      <c r="O81" s="6">
        <f t="shared" si="61"/>
        <v>1500</v>
      </c>
      <c r="P81" s="6">
        <f t="shared" si="62"/>
        <v>1500</v>
      </c>
    </row>
    <row r="82" spans="1:16" s="17" customFormat="1" ht="12.75" x14ac:dyDescent="0.2">
      <c r="A82" s="20">
        <v>5</v>
      </c>
      <c r="B82" s="18" t="s">
        <v>41</v>
      </c>
      <c r="C82" s="19"/>
      <c r="D82" s="19"/>
      <c r="E82" s="19" t="s">
        <v>82</v>
      </c>
      <c r="F82" s="19">
        <v>1</v>
      </c>
      <c r="G82" s="27">
        <v>3000</v>
      </c>
      <c r="H82" s="27">
        <v>3000</v>
      </c>
      <c r="I82" s="27">
        <v>3000</v>
      </c>
      <c r="J82" s="6">
        <f t="shared" si="56"/>
        <v>3000</v>
      </c>
      <c r="K82" s="6">
        <f t="shared" si="57"/>
        <v>0</v>
      </c>
      <c r="L82" s="6">
        <f t="shared" si="58"/>
        <v>0</v>
      </c>
      <c r="M82" s="6">
        <f t="shared" si="59"/>
        <v>3000</v>
      </c>
      <c r="N82" s="6">
        <f t="shared" si="60"/>
        <v>3000</v>
      </c>
      <c r="O82" s="6">
        <f t="shared" si="61"/>
        <v>3000</v>
      </c>
      <c r="P82" s="6">
        <f t="shared" si="62"/>
        <v>3000</v>
      </c>
    </row>
    <row r="83" spans="1:16" s="17" customFormat="1" ht="12.75" x14ac:dyDescent="0.2">
      <c r="A83" s="20">
        <v>6</v>
      </c>
      <c r="B83" s="18" t="s">
        <v>74</v>
      </c>
      <c r="C83" s="19"/>
      <c r="D83" s="19"/>
      <c r="E83" s="19" t="s">
        <v>82</v>
      </c>
      <c r="F83" s="19">
        <v>1</v>
      </c>
      <c r="G83" s="27">
        <v>6000</v>
      </c>
      <c r="H83" s="27">
        <v>6000</v>
      </c>
      <c r="I83" s="27">
        <v>6000</v>
      </c>
      <c r="J83" s="6">
        <f t="shared" si="56"/>
        <v>6000</v>
      </c>
      <c r="K83" s="6">
        <f t="shared" si="57"/>
        <v>0</v>
      </c>
      <c r="L83" s="6">
        <f t="shared" si="58"/>
        <v>0</v>
      </c>
      <c r="M83" s="6">
        <f t="shared" si="59"/>
        <v>6000</v>
      </c>
      <c r="N83" s="6">
        <f t="shared" si="60"/>
        <v>6000</v>
      </c>
      <c r="O83" s="6">
        <f t="shared" si="61"/>
        <v>6000</v>
      </c>
      <c r="P83" s="6">
        <f t="shared" si="62"/>
        <v>6000</v>
      </c>
    </row>
    <row r="84" spans="1:16" s="17" customFormat="1" ht="12.75" x14ac:dyDescent="0.2">
      <c r="A84" s="20">
        <v>7</v>
      </c>
      <c r="B84" s="18" t="s">
        <v>76</v>
      </c>
      <c r="C84" s="19"/>
      <c r="D84" s="19"/>
      <c r="E84" s="19" t="s">
        <v>82</v>
      </c>
      <c r="F84" s="19">
        <v>1</v>
      </c>
      <c r="G84" s="27">
        <v>1500</v>
      </c>
      <c r="H84" s="27">
        <v>1500</v>
      </c>
      <c r="I84" s="27">
        <v>1500</v>
      </c>
      <c r="J84" s="6">
        <f t="shared" si="56"/>
        <v>1500</v>
      </c>
      <c r="K84" s="6">
        <f t="shared" si="57"/>
        <v>0</v>
      </c>
      <c r="L84" s="6">
        <f t="shared" si="58"/>
        <v>0</v>
      </c>
      <c r="M84" s="6">
        <f t="shared" si="59"/>
        <v>1500</v>
      </c>
      <c r="N84" s="6">
        <f t="shared" si="60"/>
        <v>1500</v>
      </c>
      <c r="O84" s="6">
        <f t="shared" si="61"/>
        <v>1500</v>
      </c>
      <c r="P84" s="6">
        <f t="shared" si="62"/>
        <v>1500</v>
      </c>
    </row>
    <row r="85" spans="1:16" s="17" customFormat="1" ht="12.75" x14ac:dyDescent="0.2">
      <c r="A85" s="20">
        <v>8</v>
      </c>
      <c r="B85" s="18" t="s">
        <v>75</v>
      </c>
      <c r="C85" s="19"/>
      <c r="D85" s="19"/>
      <c r="E85" s="19" t="s">
        <v>82</v>
      </c>
      <c r="F85" s="19">
        <v>1</v>
      </c>
      <c r="G85" s="27">
        <v>10000</v>
      </c>
      <c r="H85" s="27">
        <v>10000</v>
      </c>
      <c r="I85" s="27">
        <v>10000</v>
      </c>
      <c r="J85" s="6">
        <f t="shared" si="56"/>
        <v>10000</v>
      </c>
      <c r="K85" s="6">
        <f t="shared" si="57"/>
        <v>0</v>
      </c>
      <c r="L85" s="6">
        <f t="shared" si="58"/>
        <v>0</v>
      </c>
      <c r="M85" s="6">
        <f t="shared" si="59"/>
        <v>10000</v>
      </c>
      <c r="N85" s="6">
        <f t="shared" si="60"/>
        <v>10000</v>
      </c>
      <c r="O85" s="6">
        <f t="shared" si="61"/>
        <v>10000</v>
      </c>
      <c r="P85" s="6">
        <f t="shared" si="62"/>
        <v>10000</v>
      </c>
    </row>
    <row r="86" spans="1:16" s="17" customFormat="1" ht="12.75" x14ac:dyDescent="0.2">
      <c r="A86" s="20">
        <v>9</v>
      </c>
      <c r="B86" s="18" t="s">
        <v>87</v>
      </c>
      <c r="C86" s="19"/>
      <c r="D86" s="19"/>
      <c r="E86" s="19" t="s">
        <v>82</v>
      </c>
      <c r="F86" s="19">
        <v>1</v>
      </c>
      <c r="G86" s="27">
        <v>1000</v>
      </c>
      <c r="H86" s="27">
        <v>1000</v>
      </c>
      <c r="I86" s="27">
        <v>1000</v>
      </c>
      <c r="J86" s="6">
        <f t="shared" si="56"/>
        <v>1000</v>
      </c>
      <c r="K86" s="6">
        <f t="shared" si="57"/>
        <v>0</v>
      </c>
      <c r="L86" s="6">
        <f t="shared" si="58"/>
        <v>0</v>
      </c>
      <c r="M86" s="6">
        <f t="shared" si="59"/>
        <v>1000</v>
      </c>
      <c r="N86" s="6">
        <f t="shared" si="60"/>
        <v>1000</v>
      </c>
      <c r="O86" s="6">
        <f t="shared" si="61"/>
        <v>1000</v>
      </c>
      <c r="P86" s="6">
        <f t="shared" si="62"/>
        <v>1000</v>
      </c>
    </row>
    <row r="87" spans="1:16" s="17" customFormat="1" ht="12.75" x14ac:dyDescent="0.2">
      <c r="A87" s="20">
        <v>10</v>
      </c>
      <c r="B87" s="18" t="s">
        <v>89</v>
      </c>
      <c r="C87" s="19"/>
      <c r="D87" s="19"/>
      <c r="E87" s="19" t="s">
        <v>82</v>
      </c>
      <c r="F87" s="19">
        <v>1</v>
      </c>
      <c r="G87" s="27">
        <v>2000</v>
      </c>
      <c r="H87" s="27">
        <v>2000</v>
      </c>
      <c r="I87" s="27">
        <v>2000</v>
      </c>
      <c r="J87" s="6">
        <f t="shared" si="56"/>
        <v>2000</v>
      </c>
      <c r="K87" s="6">
        <f t="shared" si="57"/>
        <v>0</v>
      </c>
      <c r="L87" s="6">
        <f t="shared" si="58"/>
        <v>0</v>
      </c>
      <c r="M87" s="6">
        <f t="shared" si="59"/>
        <v>2000</v>
      </c>
      <c r="N87" s="6">
        <f t="shared" si="60"/>
        <v>2000</v>
      </c>
      <c r="O87" s="6">
        <f t="shared" si="61"/>
        <v>2000</v>
      </c>
      <c r="P87" s="6">
        <f t="shared" si="62"/>
        <v>2000</v>
      </c>
    </row>
    <row r="88" spans="1:16" s="17" customFormat="1" ht="15.75" customHeight="1" x14ac:dyDescent="0.2">
      <c r="A88" s="62" t="s">
        <v>35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4"/>
      <c r="P88" s="26">
        <f>SUM(P78:P87)</f>
        <v>40000</v>
      </c>
    </row>
    <row r="89" spans="1:16" s="17" customFormat="1" ht="15.75" customHeight="1" x14ac:dyDescent="0.2">
      <c r="A89" s="61" t="s">
        <v>34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6" s="17" customFormat="1" ht="12.75" x14ac:dyDescent="0.2">
      <c r="A90" s="21">
        <v>1</v>
      </c>
      <c r="B90" s="18" t="s">
        <v>98</v>
      </c>
      <c r="C90" s="19"/>
      <c r="D90" s="19"/>
      <c r="E90" s="19" t="s">
        <v>82</v>
      </c>
      <c r="F90" s="19">
        <v>1</v>
      </c>
      <c r="G90" s="27">
        <v>11000</v>
      </c>
      <c r="H90" s="27">
        <v>11000</v>
      </c>
      <c r="I90" s="27">
        <v>11000</v>
      </c>
      <c r="J90" s="6">
        <f t="shared" ref="J90:J100" si="63">AVERAGE(G90:I90)</f>
        <v>11000</v>
      </c>
      <c r="K90" s="6">
        <f t="shared" ref="K90:K100" si="64">SQRT(VAR(G90:I90))</f>
        <v>0</v>
      </c>
      <c r="L90" s="6">
        <f t="shared" ref="L90:L100" si="65">K90/J90*100</f>
        <v>0</v>
      </c>
      <c r="M90" s="6">
        <f t="shared" ref="M90" si="66">F90*SUM(G90:I90)/COLUMNS(G90:I90)</f>
        <v>11000</v>
      </c>
      <c r="N90" s="6">
        <f t="shared" ref="N90:N100" si="67">M90/F90</f>
        <v>11000</v>
      </c>
      <c r="O90" s="6">
        <f t="shared" ref="O90:O100" si="68">ROUND(N90,2)</f>
        <v>11000</v>
      </c>
      <c r="P90" s="6">
        <f t="shared" ref="P90:P100" si="69">O90*F90</f>
        <v>11000</v>
      </c>
    </row>
    <row r="91" spans="1:16" s="17" customFormat="1" ht="12.75" x14ac:dyDescent="0.2">
      <c r="A91" s="21">
        <v>2</v>
      </c>
      <c r="B91" s="18" t="s">
        <v>99</v>
      </c>
      <c r="C91" s="19"/>
      <c r="D91" s="19"/>
      <c r="E91" s="19" t="s">
        <v>82</v>
      </c>
      <c r="F91" s="19">
        <v>1</v>
      </c>
      <c r="G91" s="27">
        <v>12000</v>
      </c>
      <c r="H91" s="27">
        <v>12000</v>
      </c>
      <c r="I91" s="27">
        <v>12000</v>
      </c>
      <c r="J91" s="6">
        <f t="shared" si="63"/>
        <v>12000</v>
      </c>
      <c r="K91" s="6">
        <f t="shared" si="64"/>
        <v>0</v>
      </c>
      <c r="L91" s="6">
        <f t="shared" si="65"/>
        <v>0</v>
      </c>
      <c r="M91" s="6">
        <f t="shared" ref="M91:M100" si="70">F91*SUM(G91:I91)/COLUMNS(G91:I91)</f>
        <v>12000</v>
      </c>
      <c r="N91" s="6">
        <f t="shared" si="67"/>
        <v>12000</v>
      </c>
      <c r="O91" s="6">
        <f t="shared" si="68"/>
        <v>12000</v>
      </c>
      <c r="P91" s="6">
        <f t="shared" si="69"/>
        <v>12000</v>
      </c>
    </row>
    <row r="92" spans="1:16" s="17" customFormat="1" ht="12.75" x14ac:dyDescent="0.2">
      <c r="A92" s="21">
        <v>3</v>
      </c>
      <c r="B92" s="18" t="s">
        <v>100</v>
      </c>
      <c r="C92" s="19"/>
      <c r="D92" s="19"/>
      <c r="E92" s="19" t="s">
        <v>82</v>
      </c>
      <c r="F92" s="19">
        <v>2</v>
      </c>
      <c r="G92" s="27">
        <v>6677</v>
      </c>
      <c r="H92" s="27">
        <v>6677</v>
      </c>
      <c r="I92" s="27">
        <v>6677</v>
      </c>
      <c r="J92" s="6">
        <f t="shared" si="63"/>
        <v>6677</v>
      </c>
      <c r="K92" s="6">
        <f t="shared" si="64"/>
        <v>0</v>
      </c>
      <c r="L92" s="6">
        <f t="shared" si="65"/>
        <v>0</v>
      </c>
      <c r="M92" s="6">
        <f t="shared" si="70"/>
        <v>13354</v>
      </c>
      <c r="N92" s="6">
        <f t="shared" si="67"/>
        <v>6677</v>
      </c>
      <c r="O92" s="6">
        <f t="shared" si="68"/>
        <v>6677</v>
      </c>
      <c r="P92" s="6">
        <f t="shared" si="69"/>
        <v>13354</v>
      </c>
    </row>
    <row r="93" spans="1:16" s="17" customFormat="1" ht="12.75" x14ac:dyDescent="0.2">
      <c r="A93" s="21">
        <v>4</v>
      </c>
      <c r="B93" s="18" t="s">
        <v>93</v>
      </c>
      <c r="C93" s="19"/>
      <c r="D93" s="19"/>
      <c r="E93" s="19" t="s">
        <v>97</v>
      </c>
      <c r="F93" s="19">
        <v>3</v>
      </c>
      <c r="G93" s="27">
        <v>2428</v>
      </c>
      <c r="H93" s="27">
        <v>2428</v>
      </c>
      <c r="I93" s="27">
        <v>2428</v>
      </c>
      <c r="J93" s="6">
        <f t="shared" ref="J93:J100" si="71">AVERAGE(G93:I93)</f>
        <v>2428</v>
      </c>
      <c r="K93" s="6">
        <f t="shared" ref="K93:K100" si="72">SQRT(VAR(G93:I93))</f>
        <v>0</v>
      </c>
      <c r="L93" s="6">
        <f t="shared" ref="L93:L100" si="73">K93/J93*100</f>
        <v>0</v>
      </c>
      <c r="M93" s="6">
        <f t="shared" ref="M93:M100" si="74">F93*SUM(G93:I93)/COLUMNS(G93:I93)</f>
        <v>7284</v>
      </c>
      <c r="N93" s="6">
        <f t="shared" ref="N93:N100" si="75">M93/F93</f>
        <v>2428</v>
      </c>
      <c r="O93" s="6">
        <f t="shared" ref="O93:O100" si="76">ROUND(N93,2)</f>
        <v>2428</v>
      </c>
      <c r="P93" s="6">
        <f t="shared" ref="P93:P100" si="77">O93*F93</f>
        <v>7284</v>
      </c>
    </row>
    <row r="94" spans="1:16" s="17" customFormat="1" ht="12.75" x14ac:dyDescent="0.2">
      <c r="A94" s="21">
        <v>5</v>
      </c>
      <c r="B94" s="18" t="s">
        <v>101</v>
      </c>
      <c r="C94" s="19"/>
      <c r="D94" s="19"/>
      <c r="E94" s="19" t="s">
        <v>97</v>
      </c>
      <c r="F94" s="19">
        <v>2</v>
      </c>
      <c r="G94" s="27">
        <v>1845</v>
      </c>
      <c r="H94" s="27">
        <v>1845</v>
      </c>
      <c r="I94" s="27">
        <v>1845</v>
      </c>
      <c r="J94" s="6">
        <f t="shared" si="71"/>
        <v>1845</v>
      </c>
      <c r="K94" s="6">
        <f t="shared" si="72"/>
        <v>0</v>
      </c>
      <c r="L94" s="6">
        <f t="shared" si="73"/>
        <v>0</v>
      </c>
      <c r="M94" s="6">
        <f t="shared" si="74"/>
        <v>3690</v>
      </c>
      <c r="N94" s="6">
        <f t="shared" si="75"/>
        <v>1845</v>
      </c>
      <c r="O94" s="6">
        <f t="shared" si="76"/>
        <v>1845</v>
      </c>
      <c r="P94" s="6">
        <f t="shared" si="77"/>
        <v>3690</v>
      </c>
    </row>
    <row r="95" spans="1:16" s="17" customFormat="1" ht="12.75" x14ac:dyDescent="0.2">
      <c r="A95" s="21">
        <v>6</v>
      </c>
      <c r="B95" s="18" t="s">
        <v>95</v>
      </c>
      <c r="C95" s="19"/>
      <c r="D95" s="19"/>
      <c r="E95" s="19" t="s">
        <v>97</v>
      </c>
      <c r="F95" s="19">
        <v>1</v>
      </c>
      <c r="G95" s="27">
        <v>2897</v>
      </c>
      <c r="H95" s="27">
        <v>2897</v>
      </c>
      <c r="I95" s="27">
        <v>2897</v>
      </c>
      <c r="J95" s="6">
        <f t="shared" si="71"/>
        <v>2897</v>
      </c>
      <c r="K95" s="6">
        <f t="shared" si="72"/>
        <v>0</v>
      </c>
      <c r="L95" s="6">
        <f t="shared" si="73"/>
        <v>0</v>
      </c>
      <c r="M95" s="6">
        <f t="shared" si="74"/>
        <v>2897</v>
      </c>
      <c r="N95" s="6">
        <f t="shared" si="75"/>
        <v>2897</v>
      </c>
      <c r="O95" s="6">
        <f t="shared" si="76"/>
        <v>2897</v>
      </c>
      <c r="P95" s="6">
        <f t="shared" si="77"/>
        <v>2897</v>
      </c>
    </row>
    <row r="96" spans="1:16" s="17" customFormat="1" ht="12.75" x14ac:dyDescent="0.2">
      <c r="A96" s="21">
        <v>7</v>
      </c>
      <c r="B96" s="18" t="s">
        <v>102</v>
      </c>
      <c r="C96" s="19"/>
      <c r="D96" s="19"/>
      <c r="E96" s="19" t="s">
        <v>82</v>
      </c>
      <c r="F96" s="19">
        <v>1</v>
      </c>
      <c r="G96" s="27">
        <v>2242</v>
      </c>
      <c r="H96" s="27">
        <v>2242</v>
      </c>
      <c r="I96" s="27">
        <v>2242</v>
      </c>
      <c r="J96" s="6">
        <f t="shared" si="71"/>
        <v>2242</v>
      </c>
      <c r="K96" s="6">
        <f t="shared" si="72"/>
        <v>0</v>
      </c>
      <c r="L96" s="6">
        <f t="shared" si="73"/>
        <v>0</v>
      </c>
      <c r="M96" s="6">
        <f t="shared" si="74"/>
        <v>2242</v>
      </c>
      <c r="N96" s="6">
        <f t="shared" si="75"/>
        <v>2242</v>
      </c>
      <c r="O96" s="6">
        <f t="shared" si="76"/>
        <v>2242</v>
      </c>
      <c r="P96" s="6">
        <f t="shared" si="77"/>
        <v>2242</v>
      </c>
    </row>
    <row r="97" spans="1:16" s="17" customFormat="1" ht="12.75" x14ac:dyDescent="0.2">
      <c r="A97" s="21">
        <v>8</v>
      </c>
      <c r="B97" s="18" t="s">
        <v>103</v>
      </c>
      <c r="C97" s="19"/>
      <c r="D97" s="19"/>
      <c r="E97" s="19" t="s">
        <v>82</v>
      </c>
      <c r="F97" s="19">
        <v>1</v>
      </c>
      <c r="G97" s="27">
        <v>2664</v>
      </c>
      <c r="H97" s="27">
        <v>2664</v>
      </c>
      <c r="I97" s="27">
        <v>2664</v>
      </c>
      <c r="J97" s="6">
        <f t="shared" si="71"/>
        <v>2664</v>
      </c>
      <c r="K97" s="6">
        <f t="shared" si="72"/>
        <v>0</v>
      </c>
      <c r="L97" s="6">
        <f t="shared" si="73"/>
        <v>0</v>
      </c>
      <c r="M97" s="6">
        <f t="shared" si="74"/>
        <v>2664</v>
      </c>
      <c r="N97" s="6">
        <f t="shared" si="75"/>
        <v>2664</v>
      </c>
      <c r="O97" s="6">
        <f t="shared" si="76"/>
        <v>2664</v>
      </c>
      <c r="P97" s="6">
        <f t="shared" si="77"/>
        <v>2664</v>
      </c>
    </row>
    <row r="98" spans="1:16" s="17" customFormat="1" ht="12.75" x14ac:dyDescent="0.2">
      <c r="A98" s="21">
        <v>9</v>
      </c>
      <c r="B98" s="18" t="s">
        <v>104</v>
      </c>
      <c r="C98" s="19"/>
      <c r="D98" s="19"/>
      <c r="E98" s="19" t="s">
        <v>82</v>
      </c>
      <c r="F98" s="19">
        <v>1</v>
      </c>
      <c r="G98" s="27">
        <v>17000</v>
      </c>
      <c r="H98" s="27">
        <v>17000</v>
      </c>
      <c r="I98" s="27">
        <v>17000</v>
      </c>
      <c r="J98" s="6">
        <f t="shared" si="71"/>
        <v>17000</v>
      </c>
      <c r="K98" s="6">
        <f t="shared" si="72"/>
        <v>0</v>
      </c>
      <c r="L98" s="6">
        <f t="shared" si="73"/>
        <v>0</v>
      </c>
      <c r="M98" s="6">
        <f t="shared" si="74"/>
        <v>17000</v>
      </c>
      <c r="N98" s="6">
        <f t="shared" si="75"/>
        <v>17000</v>
      </c>
      <c r="O98" s="6">
        <f t="shared" si="76"/>
        <v>17000</v>
      </c>
      <c r="P98" s="6">
        <f t="shared" si="77"/>
        <v>17000</v>
      </c>
    </row>
    <row r="99" spans="1:16" s="17" customFormat="1" ht="12.75" x14ac:dyDescent="0.2">
      <c r="A99" s="21">
        <v>10</v>
      </c>
      <c r="B99" s="18" t="s">
        <v>105</v>
      </c>
      <c r="C99" s="19"/>
      <c r="D99" s="19"/>
      <c r="E99" s="19" t="s">
        <v>82</v>
      </c>
      <c r="F99" s="19">
        <v>1</v>
      </c>
      <c r="G99" s="27">
        <v>6000</v>
      </c>
      <c r="H99" s="27">
        <v>6250</v>
      </c>
      <c r="I99" s="27">
        <v>6000</v>
      </c>
      <c r="J99" s="6">
        <f t="shared" si="71"/>
        <v>6083.333333333333</v>
      </c>
      <c r="K99" s="6">
        <f t="shared" si="72"/>
        <v>144.33756729740645</v>
      </c>
      <c r="L99" s="6">
        <f t="shared" si="73"/>
        <v>2.3726723391354487</v>
      </c>
      <c r="M99" s="6">
        <f t="shared" si="74"/>
        <v>6083.333333333333</v>
      </c>
      <c r="N99" s="6">
        <f t="shared" si="75"/>
        <v>6083.333333333333</v>
      </c>
      <c r="O99" s="6">
        <f t="shared" si="76"/>
        <v>6083.33</v>
      </c>
      <c r="P99" s="6">
        <f t="shared" si="77"/>
        <v>6083.33</v>
      </c>
    </row>
    <row r="100" spans="1:16" s="17" customFormat="1" ht="12.75" customHeight="1" x14ac:dyDescent="0.2">
      <c r="A100" s="21">
        <v>11</v>
      </c>
      <c r="B100" s="30" t="s">
        <v>96</v>
      </c>
      <c r="C100" s="19"/>
      <c r="D100" s="19"/>
      <c r="E100" s="19" t="s">
        <v>82</v>
      </c>
      <c r="F100" s="19">
        <v>1</v>
      </c>
      <c r="G100" s="27">
        <v>16872</v>
      </c>
      <c r="H100" s="27">
        <v>16872</v>
      </c>
      <c r="I100" s="27">
        <v>16872</v>
      </c>
      <c r="J100" s="6">
        <f t="shared" si="71"/>
        <v>16872</v>
      </c>
      <c r="K100" s="6">
        <f t="shared" si="72"/>
        <v>0</v>
      </c>
      <c r="L100" s="6">
        <f t="shared" si="73"/>
        <v>0</v>
      </c>
      <c r="M100" s="6">
        <f t="shared" si="74"/>
        <v>16872</v>
      </c>
      <c r="N100" s="6">
        <f t="shared" si="75"/>
        <v>16872</v>
      </c>
      <c r="O100" s="6">
        <f t="shared" si="76"/>
        <v>16872</v>
      </c>
      <c r="P100" s="6">
        <f t="shared" si="77"/>
        <v>16872</v>
      </c>
    </row>
    <row r="101" spans="1:16" s="17" customFormat="1" ht="12.75" x14ac:dyDescent="0.2">
      <c r="A101" s="62" t="s">
        <v>35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  <c r="P101" s="26">
        <f>SUM(P90:P100)</f>
        <v>95086.33</v>
      </c>
    </row>
    <row r="102" spans="1:16" x14ac:dyDescent="0.25">
      <c r="A102" s="39" t="s">
        <v>50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1"/>
      <c r="P102" s="80">
        <f>P101+P88</f>
        <v>135086.33000000002</v>
      </c>
    </row>
    <row r="103" spans="1:16" x14ac:dyDescent="0.25">
      <c r="A103" s="11"/>
      <c r="B103" s="11"/>
    </row>
    <row r="104" spans="1:16" ht="135.75" customHeight="1" x14ac:dyDescent="0.25">
      <c r="A104" s="57" t="s">
        <v>22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</row>
    <row r="105" spans="1:16" x14ac:dyDescent="0.25">
      <c r="A105" s="58" t="s">
        <v>24</v>
      </c>
      <c r="B105" s="58"/>
    </row>
    <row r="106" spans="1:16" ht="78.75" customHeight="1" x14ac:dyDescent="0.25">
      <c r="A106" s="59" t="s">
        <v>23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6" ht="15.75" x14ac:dyDescent="0.25">
      <c r="A107" s="60" t="s">
        <v>25</v>
      </c>
      <c r="B107" s="60"/>
      <c r="C107" s="60"/>
      <c r="D107" s="60"/>
      <c r="E107" s="60"/>
      <c r="F107" s="60"/>
      <c r="G107" s="29"/>
      <c r="H107" s="29"/>
      <c r="I107" s="29"/>
      <c r="J107" s="29"/>
      <c r="K107" s="29"/>
    </row>
    <row r="108" spans="1:16" ht="15.75" x14ac:dyDescent="0.25">
      <c r="A108" s="60" t="s">
        <v>26</v>
      </c>
      <c r="B108" s="60"/>
      <c r="C108" s="60"/>
      <c r="D108" s="60"/>
      <c r="E108" s="60"/>
      <c r="F108" s="29"/>
      <c r="G108" s="29"/>
      <c r="H108" s="29"/>
      <c r="I108" s="29"/>
      <c r="J108" s="29"/>
      <c r="K108" s="29"/>
    </row>
    <row r="109" spans="1:16" ht="15.75" x14ac:dyDescent="0.25">
      <c r="A109" s="60" t="s">
        <v>27</v>
      </c>
      <c r="B109" s="60"/>
      <c r="C109" s="60"/>
      <c r="D109" s="60"/>
      <c r="E109" s="29"/>
      <c r="F109" s="29"/>
      <c r="G109" s="29"/>
      <c r="H109" s="29"/>
      <c r="I109" s="29"/>
      <c r="J109" s="29"/>
      <c r="K109" s="29"/>
    </row>
    <row r="110" spans="1:16" ht="15.75" customHeight="1" x14ac:dyDescent="0.25">
      <c r="A110" s="56" t="s">
        <v>28</v>
      </c>
      <c r="B110" s="56"/>
      <c r="C110" s="56"/>
      <c r="D110" s="56"/>
      <c r="E110" s="56"/>
      <c r="F110" s="56"/>
      <c r="G110" s="56"/>
      <c r="H110" s="56"/>
      <c r="I110" s="56"/>
      <c r="J110" s="56"/>
      <c r="K110" s="56"/>
    </row>
    <row r="111" spans="1:16" ht="15.75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6" ht="33.75" customHeight="1" x14ac:dyDescent="0.25">
      <c r="A112" s="56" t="s">
        <v>29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  <row r="113" spans="1:16" x14ac:dyDescent="0.25">
      <c r="A113" s="4"/>
      <c r="B113" s="11"/>
    </row>
    <row r="114" spans="1:16" x14ac:dyDescent="0.25">
      <c r="A114" s="37" t="s">
        <v>30</v>
      </c>
      <c r="B114" s="37"/>
    </row>
    <row r="115" spans="1:16" x14ac:dyDescent="0.25">
      <c r="A115" s="4"/>
      <c r="B115" s="11"/>
    </row>
    <row r="116" spans="1:16" ht="15.75" customHeight="1" x14ac:dyDescent="0.25">
      <c r="A116" s="77" t="s">
        <v>42</v>
      </c>
      <c r="B116" s="77"/>
      <c r="C116" s="77"/>
      <c r="D116" s="77"/>
      <c r="E116" s="77"/>
      <c r="F116" s="77"/>
      <c r="G116" s="23"/>
      <c r="H116" s="23"/>
      <c r="I116" s="23"/>
      <c r="J116" s="24"/>
      <c r="K116" s="25"/>
      <c r="N116" s="38"/>
      <c r="O116" s="38"/>
      <c r="P116" s="38"/>
    </row>
    <row r="117" spans="1:16" ht="15.75" customHeight="1" x14ac:dyDescent="0.25">
      <c r="A117" s="77" t="s">
        <v>43</v>
      </c>
      <c r="B117" s="77"/>
      <c r="C117" s="77"/>
      <c r="D117" s="77"/>
      <c r="E117" s="22"/>
      <c r="F117" s="23"/>
      <c r="G117" s="23"/>
      <c r="H117" s="23"/>
      <c r="I117" s="23"/>
      <c r="J117" s="24"/>
      <c r="K117" s="25"/>
    </row>
    <row r="118" spans="1:16" ht="15.75" customHeight="1" x14ac:dyDescent="0.25">
      <c r="A118" s="77" t="s">
        <v>44</v>
      </c>
      <c r="B118" s="77"/>
      <c r="C118" s="77"/>
      <c r="D118" s="77"/>
      <c r="E118" s="22"/>
      <c r="F118" s="23"/>
      <c r="G118" s="23"/>
      <c r="H118" s="23"/>
      <c r="I118" s="23"/>
      <c r="J118" s="24"/>
      <c r="K118" s="28"/>
      <c r="O118" s="76" t="s">
        <v>45</v>
      </c>
      <c r="P118" s="76"/>
    </row>
    <row r="119" spans="1:16" ht="15.75" customHeight="1" x14ac:dyDescent="0.25">
      <c r="A119" s="78" t="s">
        <v>36</v>
      </c>
      <c r="B119" s="78"/>
      <c r="C119" s="78"/>
      <c r="D119" s="78"/>
      <c r="E119" s="22"/>
      <c r="F119" s="23"/>
      <c r="G119" s="23"/>
      <c r="H119" s="23"/>
      <c r="I119" s="23"/>
      <c r="J119" s="24"/>
      <c r="K119" s="25"/>
    </row>
  </sheetData>
  <mergeCells count="63">
    <mergeCell ref="A75:O75"/>
    <mergeCell ref="A47:O47"/>
    <mergeCell ref="A76:P76"/>
    <mergeCell ref="A77:P77"/>
    <mergeCell ref="A88:O88"/>
    <mergeCell ref="A89:P89"/>
    <mergeCell ref="A101:O101"/>
    <mergeCell ref="A48:P48"/>
    <mergeCell ref="A49:P49"/>
    <mergeCell ref="A61:O61"/>
    <mergeCell ref="A62:P62"/>
    <mergeCell ref="A74:O74"/>
    <mergeCell ref="O118:P118"/>
    <mergeCell ref="A117:D117"/>
    <mergeCell ref="A118:D118"/>
    <mergeCell ref="A119:D119"/>
    <mergeCell ref="A116:F116"/>
    <mergeCell ref="A31:P31"/>
    <mergeCell ref="A30:O30"/>
    <mergeCell ref="A15:O15"/>
    <mergeCell ref="A46:O46"/>
    <mergeCell ref="A5:H5"/>
    <mergeCell ref="I5:P5"/>
    <mergeCell ref="A16:P16"/>
    <mergeCell ref="A17:P17"/>
    <mergeCell ref="J9:J11"/>
    <mergeCell ref="M8:P8"/>
    <mergeCell ref="J8:L8"/>
    <mergeCell ref="D8:D11"/>
    <mergeCell ref="A6:H6"/>
    <mergeCell ref="I6:P6"/>
    <mergeCell ref="P9:P11"/>
    <mergeCell ref="G8:I8"/>
    <mergeCell ref="A112:P112"/>
    <mergeCell ref="A104:P104"/>
    <mergeCell ref="A105:B105"/>
    <mergeCell ref="A106:K106"/>
    <mergeCell ref="A107:F107"/>
    <mergeCell ref="A108:E108"/>
    <mergeCell ref="A109:D109"/>
    <mergeCell ref="A110:K110"/>
    <mergeCell ref="A114:B114"/>
    <mergeCell ref="N116:P116"/>
    <mergeCell ref="A102:O102"/>
    <mergeCell ref="H9:H11"/>
    <mergeCell ref="I9:I11"/>
    <mergeCell ref="M9:M11"/>
    <mergeCell ref="N9:N11"/>
    <mergeCell ref="O9:O11"/>
    <mergeCell ref="G9:G11"/>
    <mergeCell ref="A8:A11"/>
    <mergeCell ref="B8:B11"/>
    <mergeCell ref="E8:E11"/>
    <mergeCell ref="K9:K11"/>
    <mergeCell ref="L9:L11"/>
    <mergeCell ref="C8:C11"/>
    <mergeCell ref="F8:F11"/>
    <mergeCell ref="A1:P1"/>
    <mergeCell ref="A2:P2"/>
    <mergeCell ref="A4:H4"/>
    <mergeCell ref="A3:H3"/>
    <mergeCell ref="I3:P3"/>
    <mergeCell ref="I4:P4"/>
  </mergeCells>
  <pageMargins left="0.59055118110236227" right="0.59055118110236227" top="1.0737179487179487E-2" bottom="0.59055118110236227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УМТО</cp:lastModifiedBy>
  <cp:lastPrinted>2025-12-18T11:30:42Z</cp:lastPrinted>
  <dcterms:created xsi:type="dcterms:W3CDTF">2014-04-05T15:57:36Z</dcterms:created>
  <dcterms:modified xsi:type="dcterms:W3CDTF">2026-08-03T13:52:20Z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