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199688E3-63E8-4257-8BC7-BF0CD4826E4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6" l="1"/>
  <c r="P22" i="6" s="1"/>
  <c r="L22" i="6"/>
  <c r="K22" i="6"/>
  <c r="J22" i="6"/>
  <c r="O21" i="6"/>
  <c r="P21" i="6" s="1"/>
  <c r="L21" i="6"/>
  <c r="K21" i="6"/>
  <c r="J21" i="6"/>
  <c r="O20" i="6"/>
  <c r="P20" i="6" s="1"/>
  <c r="L20" i="6"/>
  <c r="K20" i="6"/>
  <c r="J20" i="6"/>
  <c r="O19" i="6"/>
  <c r="P19" i="6" s="1"/>
  <c r="L19" i="6"/>
  <c r="K19" i="6"/>
  <c r="J19" i="6"/>
  <c r="O18" i="6"/>
  <c r="P18" i="6" s="1"/>
  <c r="L18" i="6"/>
  <c r="K18" i="6"/>
  <c r="J18" i="6"/>
  <c r="O17" i="6"/>
  <c r="P17" i="6" s="1"/>
  <c r="L17" i="6"/>
  <c r="K17" i="6"/>
  <c r="J17" i="6"/>
  <c r="O16" i="6"/>
  <c r="P16" i="6" s="1"/>
  <c r="L16" i="6"/>
  <c r="K16" i="6"/>
  <c r="J16" i="6"/>
  <c r="O15" i="6"/>
  <c r="P15" i="6" s="1"/>
  <c r="L15" i="6"/>
  <c r="K15" i="6"/>
  <c r="J15" i="6"/>
  <c r="O13" i="6"/>
  <c r="P13" i="6" s="1"/>
  <c r="L13" i="6"/>
  <c r="K13" i="6"/>
  <c r="J13" i="6"/>
  <c r="O12" i="6" l="1"/>
  <c r="P12" i="6" s="1"/>
  <c r="L12" i="6"/>
  <c r="K12" i="6"/>
  <c r="J12" i="6"/>
  <c r="O11" i="6"/>
  <c r="P11" i="6" s="1"/>
  <c r="L11" i="6"/>
  <c r="K11" i="6"/>
  <c r="J11" i="6"/>
  <c r="O10" i="6"/>
  <c r="P10" i="6" s="1"/>
  <c r="L10" i="6"/>
  <c r="K10" i="6"/>
  <c r="J10" i="6"/>
  <c r="O9" i="6" l="1"/>
  <c r="P9" i="6" s="1"/>
  <c r="L9" i="6"/>
  <c r="K9" i="6"/>
  <c r="J9" i="6"/>
  <c r="O23" i="6" l="1"/>
  <c r="P23" i="6" s="1"/>
  <c r="P24" i="6" s="1"/>
  <c r="L23" i="6"/>
  <c r="K23" i="6"/>
  <c r="J23" i="6"/>
</calcChain>
</file>

<file path=xl/sharedStrings.xml><?xml version="1.0" encoding="utf-8"?>
<sst xmlns="http://schemas.openxmlformats.org/spreadsheetml/2006/main" count="80" uniqueCount="49">
  <si>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</si>
  <si>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</si>
  <si>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</si>
  <si>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</si>
  <si>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</si>
  <si>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</si>
  <si>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</si>
  <si>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</si>
  <si>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</si>
  <si>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</si>
  <si>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</si>
  <si>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</si>
  <si>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</si>
  <si>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</si>
  <si>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</si>
  <si>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</si>
  <si>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</si>
  <si>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>шт</t>
  </si>
  <si>
    <t>Коммерческое предложение Поставщика № 30 от 29.06.2026 №30</t>
  </si>
  <si>
    <t>Коммерческое предложение Поставщика № 2 от 03.07.2026 №50</t>
  </si>
  <si>
    <t>Коммерческое предложение Поставщика № 3 от 03.07.2026 №159</t>
  </si>
  <si>
    <t>Смесь штукатурная, 30 кг</t>
  </si>
  <si>
    <t>23.64.10.110</t>
  </si>
  <si>
    <t>Грунтовка глубокого проникновения, 10 л</t>
  </si>
  <si>
    <t>20.30.11.130</t>
  </si>
  <si>
    <t>Краска фасадная, белая, 14 кг</t>
  </si>
  <si>
    <t>20.30.11.120</t>
  </si>
  <si>
    <t>Шпатлевка масляно-клеевая, 15 кг</t>
  </si>
  <si>
    <t>23.30.22.120</t>
  </si>
  <si>
    <t>Паста колеровочная бежевая 0,1 л</t>
  </si>
  <si>
    <t>20.30.22.210</t>
  </si>
  <si>
    <t>преимущество</t>
  </si>
  <si>
    <t>3апрет  (запрет не применяется на основании пункта 5 подпункта з) Постановления правительства №1875 от 23.12.2024)</t>
  </si>
  <si>
    <t>поставка строительных материалов для ремонта Йошкар-Олинского аграрного колледжа</t>
  </si>
  <si>
    <t>Кисть плоская 50 мм натуральная</t>
  </si>
  <si>
    <t>32.91.19.120</t>
  </si>
  <si>
    <t>Валик d-48мм, 180 мм</t>
  </si>
  <si>
    <t>Ролик 8*48*180 мм, ворс 18 мм</t>
  </si>
  <si>
    <t>Валик Мини д/фасад работ полиакрил 110 мм</t>
  </si>
  <si>
    <t>Набор мини-роликов 110 мм для фасадных работ</t>
  </si>
  <si>
    <t>25.94.11.120</t>
  </si>
  <si>
    <t>Саморез по ГКЛ 3,5*25 крупная резьба</t>
  </si>
  <si>
    <t>Саморез по ГКЛ 3,5*35 крупная резьба</t>
  </si>
  <si>
    <t>Саморез по ГКЛ 3,5*51 крупная резьба</t>
  </si>
  <si>
    <t>Шуруп универсальный 3,5*20 ж.цинк</t>
  </si>
  <si>
    <t xml:space="preserve">Коммерческое предложение Поставщика №1 счет № М003904 от 15.07.2026 </t>
  </si>
  <si>
    <t xml:space="preserve">Коммерческое предложение Поставщика №2 счет № М003905 от 15.07.2026 </t>
  </si>
  <si>
    <t xml:space="preserve">Коммерческое предложение Поставщика №3 счет № М003906 от 15.07.2026 </t>
  </si>
  <si>
    <t>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</si>
</sst>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Fill="1"/>
    <xf numFmtId="4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7" fillId="0" borderId="10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pane ySplit="7" topLeftCell="A14" activePane="bottomLeft" state="frozen"/>
      <selection pane="bottomLeft" activeCell="M20" sqref="M20"/>
    </sheetView>
  </sheetViews>
  <sheetFormatPr defaultRowHeight="15" x14ac:dyDescent="0.25"/>
  <cols>
    <col min="1" max="1" width="4.140625" style="34" customWidth="1"/>
    <col min="2" max="2" width="25" style="34" customWidth="1"/>
    <col min="3" max="3" width="12" style="34" customWidth="1"/>
    <col min="4" max="4" width="13.42578125" style="34" customWidth="1"/>
    <col min="5" max="5" width="13.28515625" style="34" customWidth="1"/>
    <col min="6" max="6" width="13.140625" style="34" customWidth="1"/>
    <col min="7" max="7" width="12.85546875" style="34" customWidth="1"/>
    <col min="8" max="8" width="2.7109375" style="34" customWidth="1"/>
    <col min="9" max="9" width="2.85546875" style="34" customWidth="1"/>
    <col min="10" max="10" width="8" style="34" customWidth="1"/>
    <col min="11" max="11" width="9.7109375" style="34" customWidth="1"/>
    <col min="12" max="12" width="9.140625" style="34"/>
    <col min="13" max="13" width="8.140625" style="34" customWidth="1"/>
    <col min="14" max="14" width="9.140625" style="34"/>
    <col min="15" max="15" width="10.42578125" style="34" customWidth="1"/>
    <col min="16" max="16" width="13" style="34" customWidth="1"/>
    <col min="17" max="16384" width="9.140625" style="34"/>
  </cols>
  <sheetData>
    <row r="1" spans="1:16" ht="16.5" customHeight="1" x14ac:dyDescent="0.25">
      <c r="A1" s="1"/>
      <c r="B1" s="49" t="s">
        <v>11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2"/>
    </row>
    <row r="2" spans="1:16" s="35" customFormat="1" ht="16.5" customHeight="1" x14ac:dyDescent="0.25">
      <c r="A2" s="22"/>
      <c r="B2" s="50" t="s">
        <v>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customHeight="1" x14ac:dyDescent="0.25">
      <c r="B3" s="51" t="s">
        <v>10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53" t="s">
        <v>9</v>
      </c>
      <c r="B5" s="53" t="s">
        <v>0</v>
      </c>
      <c r="C5" s="56" t="s">
        <v>13</v>
      </c>
      <c r="D5" s="59" t="s">
        <v>14</v>
      </c>
      <c r="E5" s="53" t="s">
        <v>1</v>
      </c>
      <c r="F5" s="53"/>
      <c r="G5" s="53"/>
      <c r="H5" s="53"/>
      <c r="I5" s="53"/>
      <c r="J5" s="53" t="s">
        <v>2</v>
      </c>
      <c r="K5" s="52" t="s">
        <v>3</v>
      </c>
      <c r="L5" s="52" t="s">
        <v>4</v>
      </c>
      <c r="M5" s="53" t="s">
        <v>5</v>
      </c>
      <c r="N5" s="53" t="s">
        <v>6</v>
      </c>
      <c r="O5" s="53" t="s">
        <v>12</v>
      </c>
      <c r="P5" s="54" t="s">
        <v>7</v>
      </c>
    </row>
    <row r="6" spans="1:16" ht="76.5" customHeight="1" x14ac:dyDescent="0.25">
      <c r="A6" s="53"/>
      <c r="B6" s="53"/>
      <c r="C6" s="57"/>
      <c r="D6" s="59"/>
      <c r="E6" s="31" t="s">
        <v>18</v>
      </c>
      <c r="F6" s="31" t="s">
        <v>19</v>
      </c>
      <c r="G6" s="31" t="s">
        <v>20</v>
      </c>
      <c r="H6" s="16">
        <v>4</v>
      </c>
      <c r="I6" s="16">
        <v>5</v>
      </c>
      <c r="J6" s="53"/>
      <c r="K6" s="52"/>
      <c r="L6" s="52"/>
      <c r="M6" s="53"/>
      <c r="N6" s="53"/>
      <c r="O6" s="53"/>
      <c r="P6" s="54"/>
    </row>
    <row r="7" spans="1:16" ht="16.5" customHeight="1" x14ac:dyDescent="0.25">
      <c r="A7" s="53"/>
      <c r="B7" s="53"/>
      <c r="C7" s="58"/>
      <c r="D7" s="59"/>
      <c r="E7" s="53" t="s">
        <v>8</v>
      </c>
      <c r="F7" s="53"/>
      <c r="G7" s="53"/>
      <c r="H7" s="53"/>
      <c r="I7" s="53"/>
      <c r="J7" s="53"/>
      <c r="K7" s="52"/>
      <c r="L7" s="52"/>
      <c r="M7" s="53"/>
      <c r="N7" s="53"/>
      <c r="O7" s="53"/>
      <c r="P7" s="54"/>
    </row>
    <row r="8" spans="1:16" ht="12.75" customHeight="1" x14ac:dyDescent="0.25">
      <c r="A8" s="18">
        <v>1</v>
      </c>
      <c r="B8" s="16">
        <v>2</v>
      </c>
      <c r="C8" s="19">
        <v>3</v>
      </c>
      <c r="D8" s="16">
        <v>2</v>
      </c>
      <c r="E8" s="32">
        <v>4</v>
      </c>
      <c r="F8" s="32">
        <v>5</v>
      </c>
      <c r="G8" s="32">
        <v>6</v>
      </c>
      <c r="H8" s="32"/>
      <c r="I8" s="32"/>
      <c r="J8" s="32">
        <v>7</v>
      </c>
      <c r="K8" s="6">
        <v>8</v>
      </c>
      <c r="L8" s="6">
        <v>9</v>
      </c>
      <c r="M8" s="32">
        <v>10</v>
      </c>
      <c r="N8" s="32">
        <v>11</v>
      </c>
      <c r="O8" s="32">
        <v>12</v>
      </c>
      <c r="P8" s="7">
        <v>13</v>
      </c>
    </row>
    <row r="9" spans="1:16" s="37" customFormat="1" ht="33" customHeight="1" x14ac:dyDescent="0.2">
      <c r="A9" s="25">
        <v>1</v>
      </c>
      <c r="B9" s="28" t="s">
        <v>21</v>
      </c>
      <c r="C9" s="27" t="s">
        <v>22</v>
      </c>
      <c r="D9" s="28" t="s">
        <v>31</v>
      </c>
      <c r="E9" s="40">
        <v>518.95000000000005</v>
      </c>
      <c r="F9" s="36">
        <v>535</v>
      </c>
      <c r="G9" s="36">
        <v>529.65</v>
      </c>
      <c r="H9" s="24"/>
      <c r="I9" s="17"/>
      <c r="J9" s="21">
        <f t="shared" ref="J9" si="0">IF(ISERROR(AVERAGE(E9:I9)),0,AVERAGE(E9:I9))</f>
        <v>527.86666666666667</v>
      </c>
      <c r="K9" s="21">
        <f t="shared" ref="K9" si="1">IF(ISERROR(STDEVA(E9:I9)),0,STDEVA(E9:I9))</f>
        <v>8.1722599893378867</v>
      </c>
      <c r="L9" s="29">
        <f t="shared" ref="L9" si="2">IF(ISERROR(STDEVA(E9:I9)/(SUM(E9:I9)/COUNTIF(E9:I9,"&gt;0"))),0,STDEVA(E9:I9)/(SUM(E9:I9)/COUNTIF(E9:I9,"&gt;0")))</f>
        <v>1.5481674645121029E-2</v>
      </c>
      <c r="M9" s="30" t="s">
        <v>17</v>
      </c>
      <c r="N9" s="30">
        <v>6</v>
      </c>
      <c r="O9" s="26">
        <f t="shared" ref="O9" si="3">IF(ISERROR(ROUND(AVERAGE(E9:I9),2)),0,ROUND(AVERAGE(E9:I9),2))</f>
        <v>527.87</v>
      </c>
      <c r="P9" s="36">
        <f t="shared" ref="P9" si="4">N9*O9</f>
        <v>3167.2200000000003</v>
      </c>
    </row>
    <row r="10" spans="1:16" s="37" customFormat="1" ht="98.25" customHeight="1" x14ac:dyDescent="0.2">
      <c r="A10" s="25">
        <v>2</v>
      </c>
      <c r="B10" s="28" t="s">
        <v>23</v>
      </c>
      <c r="C10" s="27" t="s">
        <v>24</v>
      </c>
      <c r="D10" s="41" t="s">
        <v>32</v>
      </c>
      <c r="E10" s="40">
        <v>1091.25</v>
      </c>
      <c r="F10" s="36">
        <v>1125</v>
      </c>
      <c r="G10" s="36">
        <v>1113.75</v>
      </c>
      <c r="H10" s="24"/>
      <c r="I10" s="17"/>
      <c r="J10" s="21">
        <f t="shared" ref="J10:J22" si="5">IF(ISERROR(AVERAGE(E10:I10)),0,AVERAGE(E10:I10))</f>
        <v>1110</v>
      </c>
      <c r="K10" s="21">
        <f t="shared" ref="K10:K22" si="6">IF(ISERROR(STDEVA(E10:I10)),0,STDEVA(E10:I10))</f>
        <v>17.1846588560844</v>
      </c>
      <c r="L10" s="29">
        <f t="shared" ref="L10:L22" si="7">IF(ISERROR(STDEVA(E10:I10)/(SUM(E10:I10)/COUNTIF(E10:I10,"&gt;0"))),0,STDEVA(E10:I10)/(SUM(E10:I10)/COUNTIF(E10:I10,"&gt;0")))</f>
        <v>1.5481674645121081E-2</v>
      </c>
      <c r="M10" s="30" t="s">
        <v>17</v>
      </c>
      <c r="N10" s="30">
        <v>2</v>
      </c>
      <c r="O10" s="26">
        <f t="shared" ref="O10:O22" si="8">IF(ISERROR(ROUND(AVERAGE(E10:I10),2)),0,ROUND(AVERAGE(E10:I10),2))</f>
        <v>1110</v>
      </c>
      <c r="P10" s="36">
        <f t="shared" ref="P10:P22" si="9">N10*O10</f>
        <v>2220</v>
      </c>
    </row>
    <row r="11" spans="1:16" s="37" customFormat="1" ht="97.5" customHeight="1" x14ac:dyDescent="0.2">
      <c r="A11" s="25">
        <v>3</v>
      </c>
      <c r="B11" s="28" t="s">
        <v>25</v>
      </c>
      <c r="C11" s="27" t="s">
        <v>26</v>
      </c>
      <c r="D11" s="41" t="s">
        <v>32</v>
      </c>
      <c r="E11" s="40">
        <v>3007</v>
      </c>
      <c r="F11" s="36">
        <v>3100</v>
      </c>
      <c r="G11" s="36">
        <v>3069</v>
      </c>
      <c r="H11" s="24"/>
      <c r="I11" s="17"/>
      <c r="J11" s="21">
        <f t="shared" si="5"/>
        <v>3058.6666666666665</v>
      </c>
      <c r="K11" s="21">
        <f t="shared" si="6"/>
        <v>47.353282181210346</v>
      </c>
      <c r="L11" s="29">
        <f t="shared" si="7"/>
        <v>1.5481674645121082E-2</v>
      </c>
      <c r="M11" s="30" t="s">
        <v>17</v>
      </c>
      <c r="N11" s="30">
        <v>10</v>
      </c>
      <c r="O11" s="26">
        <f t="shared" si="8"/>
        <v>3058.67</v>
      </c>
      <c r="P11" s="36">
        <f t="shared" si="9"/>
        <v>30586.7</v>
      </c>
    </row>
    <row r="12" spans="1:16" s="37" customFormat="1" ht="97.5" customHeight="1" x14ac:dyDescent="0.2">
      <c r="A12" s="25">
        <v>4</v>
      </c>
      <c r="B12" s="28" t="s">
        <v>27</v>
      </c>
      <c r="C12" s="27" t="s">
        <v>28</v>
      </c>
      <c r="D12" s="41" t="s">
        <v>32</v>
      </c>
      <c r="E12" s="40">
        <v>873</v>
      </c>
      <c r="F12" s="36">
        <v>900</v>
      </c>
      <c r="G12" s="36">
        <v>891</v>
      </c>
      <c r="H12" s="24"/>
      <c r="I12" s="17"/>
      <c r="J12" s="21">
        <f t="shared" si="5"/>
        <v>888</v>
      </c>
      <c r="K12" s="21">
        <f t="shared" si="6"/>
        <v>13.74772708486752</v>
      </c>
      <c r="L12" s="29">
        <f t="shared" si="7"/>
        <v>1.5481674645121081E-2</v>
      </c>
      <c r="M12" s="30" t="s">
        <v>17</v>
      </c>
      <c r="N12" s="30">
        <v>1</v>
      </c>
      <c r="O12" s="26">
        <f t="shared" si="8"/>
        <v>888</v>
      </c>
      <c r="P12" s="36">
        <f t="shared" si="9"/>
        <v>888</v>
      </c>
    </row>
    <row r="13" spans="1:16" s="37" customFormat="1" ht="92.25" customHeight="1" x14ac:dyDescent="0.2">
      <c r="A13" s="25">
        <v>5</v>
      </c>
      <c r="B13" s="28" t="s">
        <v>29</v>
      </c>
      <c r="C13" s="27" t="s">
        <v>30</v>
      </c>
      <c r="D13" s="41" t="s">
        <v>32</v>
      </c>
      <c r="E13" s="40">
        <v>72.75</v>
      </c>
      <c r="F13" s="36">
        <v>75</v>
      </c>
      <c r="G13" s="36">
        <v>74.25</v>
      </c>
      <c r="H13" s="24"/>
      <c r="I13" s="17"/>
      <c r="J13" s="21">
        <f t="shared" si="5"/>
        <v>74</v>
      </c>
      <c r="K13" s="21">
        <f t="shared" si="6"/>
        <v>1.14564392373896</v>
      </c>
      <c r="L13" s="29">
        <f t="shared" si="7"/>
        <v>1.5481674645121081E-2</v>
      </c>
      <c r="M13" s="30" t="s">
        <v>17</v>
      </c>
      <c r="N13" s="30">
        <v>30</v>
      </c>
      <c r="O13" s="26">
        <f t="shared" si="8"/>
        <v>74</v>
      </c>
      <c r="P13" s="36">
        <f t="shared" si="9"/>
        <v>2220</v>
      </c>
    </row>
    <row r="14" spans="1:16" s="37" customFormat="1" ht="92.25" customHeight="1" x14ac:dyDescent="0.2">
      <c r="A14" s="25"/>
      <c r="B14" s="28"/>
      <c r="C14" s="27"/>
      <c r="D14" s="41"/>
      <c r="E14" s="31" t="s">
        <v>45</v>
      </c>
      <c r="F14" s="31" t="s">
        <v>46</v>
      </c>
      <c r="G14" s="31" t="s">
        <v>47</v>
      </c>
      <c r="H14" s="24"/>
      <c r="I14" s="17"/>
      <c r="J14" s="21"/>
      <c r="K14" s="21"/>
      <c r="L14" s="29"/>
      <c r="M14" s="30"/>
      <c r="N14" s="30"/>
      <c r="O14" s="26"/>
      <c r="P14" s="36"/>
    </row>
    <row r="15" spans="1:16" s="37" customFormat="1" ht="36" customHeight="1" x14ac:dyDescent="0.2">
      <c r="A15" s="25">
        <v>6</v>
      </c>
      <c r="B15" s="28" t="s">
        <v>34</v>
      </c>
      <c r="C15" s="27" t="s">
        <v>35</v>
      </c>
      <c r="D15" s="41" t="s">
        <v>31</v>
      </c>
      <c r="E15" s="40">
        <v>75</v>
      </c>
      <c r="F15" s="36">
        <v>77</v>
      </c>
      <c r="G15" s="36">
        <v>80</v>
      </c>
      <c r="H15" s="24"/>
      <c r="I15" s="17"/>
      <c r="J15" s="21">
        <f t="shared" si="5"/>
        <v>77.333333333333329</v>
      </c>
      <c r="K15" s="21">
        <f t="shared" si="6"/>
        <v>2.5166114784235836</v>
      </c>
      <c r="L15" s="29">
        <f t="shared" si="7"/>
        <v>3.2542389807201512E-2</v>
      </c>
      <c r="M15" s="30" t="s">
        <v>17</v>
      </c>
      <c r="N15" s="30">
        <v>6</v>
      </c>
      <c r="O15" s="26">
        <f t="shared" si="8"/>
        <v>77.33</v>
      </c>
      <c r="P15" s="36">
        <f t="shared" si="9"/>
        <v>463.98</v>
      </c>
    </row>
    <row r="16" spans="1:16" s="37" customFormat="1" ht="30.75" customHeight="1" x14ac:dyDescent="0.2">
      <c r="A16" s="25">
        <v>7</v>
      </c>
      <c r="B16" s="28" t="s">
        <v>36</v>
      </c>
      <c r="C16" s="27" t="s">
        <v>35</v>
      </c>
      <c r="D16" s="41" t="s">
        <v>31</v>
      </c>
      <c r="E16" s="40">
        <v>265</v>
      </c>
      <c r="F16" s="36">
        <v>270</v>
      </c>
      <c r="G16" s="36">
        <v>280</v>
      </c>
      <c r="H16" s="24"/>
      <c r="I16" s="17"/>
      <c r="J16" s="21">
        <f t="shared" si="5"/>
        <v>271.66666666666669</v>
      </c>
      <c r="K16" s="21">
        <f t="shared" si="6"/>
        <v>7.6376261582597333</v>
      </c>
      <c r="L16" s="29">
        <f t="shared" si="7"/>
        <v>2.8113961318747483E-2</v>
      </c>
      <c r="M16" s="30" t="s">
        <v>17</v>
      </c>
      <c r="N16" s="30">
        <v>2</v>
      </c>
      <c r="O16" s="26">
        <f t="shared" si="8"/>
        <v>271.67</v>
      </c>
      <c r="P16" s="36">
        <f t="shared" si="9"/>
        <v>543.34</v>
      </c>
    </row>
    <row r="17" spans="1:16" s="37" customFormat="1" ht="24.75" customHeight="1" x14ac:dyDescent="0.2">
      <c r="A17" s="25">
        <v>8</v>
      </c>
      <c r="B17" s="28" t="s">
        <v>37</v>
      </c>
      <c r="C17" s="27" t="s">
        <v>35</v>
      </c>
      <c r="D17" s="41" t="s">
        <v>31</v>
      </c>
      <c r="E17" s="40">
        <v>185</v>
      </c>
      <c r="F17" s="36">
        <v>190</v>
      </c>
      <c r="G17" s="36">
        <v>200</v>
      </c>
      <c r="H17" s="24"/>
      <c r="I17" s="17"/>
      <c r="J17" s="21">
        <f t="shared" si="5"/>
        <v>191.66666666666666</v>
      </c>
      <c r="K17" s="21">
        <f t="shared" si="6"/>
        <v>7.6376261582597333</v>
      </c>
      <c r="L17" s="29">
        <f t="shared" si="7"/>
        <v>3.984848430396383E-2</v>
      </c>
      <c r="M17" s="30" t="s">
        <v>17</v>
      </c>
      <c r="N17" s="30">
        <v>4</v>
      </c>
      <c r="O17" s="26">
        <f t="shared" si="8"/>
        <v>191.67</v>
      </c>
      <c r="P17" s="36">
        <f t="shared" si="9"/>
        <v>766.68</v>
      </c>
    </row>
    <row r="18" spans="1:16" s="37" customFormat="1" ht="30.75" customHeight="1" x14ac:dyDescent="0.2">
      <c r="A18" s="25">
        <v>9</v>
      </c>
      <c r="B18" s="28" t="s">
        <v>38</v>
      </c>
      <c r="C18" s="27" t="s">
        <v>35</v>
      </c>
      <c r="D18" s="41" t="s">
        <v>31</v>
      </c>
      <c r="E18" s="40">
        <v>125</v>
      </c>
      <c r="F18" s="36">
        <v>130</v>
      </c>
      <c r="G18" s="36">
        <v>140</v>
      </c>
      <c r="H18" s="24"/>
      <c r="I18" s="17"/>
      <c r="J18" s="21">
        <f t="shared" si="5"/>
        <v>131.66666666666666</v>
      </c>
      <c r="K18" s="21">
        <f t="shared" si="6"/>
        <v>7.6376261582597333</v>
      </c>
      <c r="L18" s="29">
        <f t="shared" si="7"/>
        <v>5.800728727792203E-2</v>
      </c>
      <c r="M18" s="30" t="s">
        <v>17</v>
      </c>
      <c r="N18" s="30">
        <v>1</v>
      </c>
      <c r="O18" s="26">
        <f t="shared" si="8"/>
        <v>131.66999999999999</v>
      </c>
      <c r="P18" s="36">
        <f t="shared" si="9"/>
        <v>131.66999999999999</v>
      </c>
    </row>
    <row r="19" spans="1:16" s="37" customFormat="1" ht="27" customHeight="1" x14ac:dyDescent="0.2">
      <c r="A19" s="25">
        <v>10</v>
      </c>
      <c r="B19" s="28" t="s">
        <v>39</v>
      </c>
      <c r="C19" s="27" t="s">
        <v>35</v>
      </c>
      <c r="D19" s="41" t="s">
        <v>31</v>
      </c>
      <c r="E19" s="40">
        <v>240</v>
      </c>
      <c r="F19" s="36">
        <v>245</v>
      </c>
      <c r="G19" s="36">
        <v>255</v>
      </c>
      <c r="H19" s="24"/>
      <c r="I19" s="17"/>
      <c r="J19" s="21">
        <f t="shared" si="5"/>
        <v>246.66666666666666</v>
      </c>
      <c r="K19" s="21">
        <f t="shared" si="6"/>
        <v>7.6376261582597333</v>
      </c>
      <c r="L19" s="29">
        <f t="shared" si="7"/>
        <v>3.0963349290242165E-2</v>
      </c>
      <c r="M19" s="30" t="s">
        <v>48</v>
      </c>
      <c r="N19" s="30">
        <v>1</v>
      </c>
      <c r="O19" s="26">
        <f t="shared" si="8"/>
        <v>246.67</v>
      </c>
      <c r="P19" s="36">
        <f t="shared" si="9"/>
        <v>246.67</v>
      </c>
    </row>
    <row r="20" spans="1:16" s="37" customFormat="1" ht="32.25" customHeight="1" x14ac:dyDescent="0.2">
      <c r="A20" s="25">
        <v>11</v>
      </c>
      <c r="B20" s="28" t="s">
        <v>41</v>
      </c>
      <c r="C20" s="27" t="s">
        <v>40</v>
      </c>
      <c r="D20" s="41" t="s">
        <v>31</v>
      </c>
      <c r="E20" s="40">
        <v>0.4</v>
      </c>
      <c r="F20" s="36">
        <v>0.5</v>
      </c>
      <c r="G20" s="36">
        <v>0.6</v>
      </c>
      <c r="H20" s="24"/>
      <c r="I20" s="17"/>
      <c r="J20" s="21">
        <f t="shared" si="5"/>
        <v>0.5</v>
      </c>
      <c r="K20" s="21">
        <f t="shared" si="6"/>
        <v>0.10000000000000005</v>
      </c>
      <c r="L20" s="29">
        <f t="shared" si="7"/>
        <v>0.20000000000000009</v>
      </c>
      <c r="M20" s="30" t="s">
        <v>17</v>
      </c>
      <c r="N20" s="30">
        <v>150</v>
      </c>
      <c r="O20" s="26">
        <f t="shared" si="8"/>
        <v>0.5</v>
      </c>
      <c r="P20" s="36">
        <f t="shared" si="9"/>
        <v>75</v>
      </c>
    </row>
    <row r="21" spans="1:16" s="37" customFormat="1" ht="32.25" customHeight="1" x14ac:dyDescent="0.2">
      <c r="A21" s="25">
        <v>12</v>
      </c>
      <c r="B21" s="28" t="s">
        <v>42</v>
      </c>
      <c r="C21" s="27" t="s">
        <v>40</v>
      </c>
      <c r="D21" s="41" t="s">
        <v>31</v>
      </c>
      <c r="E21" s="40">
        <v>0.5</v>
      </c>
      <c r="F21" s="36">
        <v>0.8</v>
      </c>
      <c r="G21" s="36">
        <v>1</v>
      </c>
      <c r="H21" s="24"/>
      <c r="I21" s="17"/>
      <c r="J21" s="21">
        <f t="shared" si="5"/>
        <v>0.76666666666666661</v>
      </c>
      <c r="K21" s="21">
        <f t="shared" si="6"/>
        <v>0.25166114784235882</v>
      </c>
      <c r="L21" s="29">
        <f t="shared" si="7"/>
        <v>0.32825367109872894</v>
      </c>
      <c r="M21" s="30" t="s">
        <v>17</v>
      </c>
      <c r="N21" s="30">
        <v>100</v>
      </c>
      <c r="O21" s="26">
        <f t="shared" si="8"/>
        <v>0.77</v>
      </c>
      <c r="P21" s="36">
        <f t="shared" si="9"/>
        <v>77</v>
      </c>
    </row>
    <row r="22" spans="1:16" s="37" customFormat="1" ht="30.75" customHeight="1" x14ac:dyDescent="0.2">
      <c r="A22" s="25">
        <v>13</v>
      </c>
      <c r="B22" s="28" t="s">
        <v>43</v>
      </c>
      <c r="C22" s="27" t="s">
        <v>40</v>
      </c>
      <c r="D22" s="41" t="s">
        <v>31</v>
      </c>
      <c r="E22" s="40">
        <v>0.7</v>
      </c>
      <c r="F22" s="36">
        <v>0.8</v>
      </c>
      <c r="G22" s="36">
        <v>1</v>
      </c>
      <c r="H22" s="24"/>
      <c r="I22" s="17"/>
      <c r="J22" s="21">
        <f t="shared" si="5"/>
        <v>0.83333333333333337</v>
      </c>
      <c r="K22" s="21">
        <f t="shared" si="6"/>
        <v>0.15275252316519425</v>
      </c>
      <c r="L22" s="29">
        <f t="shared" si="7"/>
        <v>0.1833030277982331</v>
      </c>
      <c r="M22" s="30" t="s">
        <v>17</v>
      </c>
      <c r="N22" s="30">
        <v>100</v>
      </c>
      <c r="O22" s="26">
        <f t="shared" si="8"/>
        <v>0.83</v>
      </c>
      <c r="P22" s="36">
        <f t="shared" si="9"/>
        <v>83</v>
      </c>
    </row>
    <row r="23" spans="1:16" s="37" customFormat="1" ht="27.75" customHeight="1" x14ac:dyDescent="0.2">
      <c r="A23" s="25">
        <v>14</v>
      </c>
      <c r="B23" s="28" t="s">
        <v>44</v>
      </c>
      <c r="C23" s="27" t="s">
        <v>40</v>
      </c>
      <c r="D23" s="41" t="s">
        <v>31</v>
      </c>
      <c r="E23" s="40">
        <v>0.4</v>
      </c>
      <c r="F23" s="36">
        <v>0.5</v>
      </c>
      <c r="G23" s="36">
        <v>0.6</v>
      </c>
      <c r="H23" s="24"/>
      <c r="I23" s="17"/>
      <c r="J23" s="21">
        <f t="shared" ref="J23" si="10">IF(ISERROR(AVERAGE(E23:I23)),0,AVERAGE(E23:I23))</f>
        <v>0.5</v>
      </c>
      <c r="K23" s="21">
        <f t="shared" ref="K23" si="11">IF(ISERROR(STDEVA(E23:I23)),0,STDEVA(E23:I23))</f>
        <v>0.10000000000000005</v>
      </c>
      <c r="L23" s="29">
        <f t="shared" ref="L23" si="12">IF(ISERROR(STDEVA(E23:I23)/(SUM(E23:I23)/COUNTIF(E23:I23,"&gt;0"))),0,STDEVA(E23:I23)/(SUM(E23:I23)/COUNTIF(E23:I23,"&gt;0")))</f>
        <v>0.20000000000000009</v>
      </c>
      <c r="M23" s="30" t="s">
        <v>17</v>
      </c>
      <c r="N23" s="30">
        <v>100</v>
      </c>
      <c r="O23" s="26">
        <f t="shared" ref="O23" si="13">IF(ISERROR(ROUND(AVERAGE(E23:I23),2)),0,ROUND(AVERAGE(E23:I23),2))</f>
        <v>0.5</v>
      </c>
      <c r="P23" s="36">
        <f t="shared" ref="P23" si="14">N23*O23</f>
        <v>50</v>
      </c>
    </row>
    <row r="24" spans="1:16" x14ac:dyDescent="0.25">
      <c r="A24" s="8"/>
      <c r="B24" s="55" t="s">
        <v>16</v>
      </c>
      <c r="C24" s="55"/>
      <c r="E24" s="40">
        <v>40726.699999999997</v>
      </c>
      <c r="F24" s="8"/>
      <c r="G24" s="8"/>
      <c r="H24" s="8"/>
      <c r="I24" s="8"/>
      <c r="J24" s="9"/>
      <c r="K24" s="8"/>
      <c r="L24" s="10"/>
      <c r="M24" s="8"/>
      <c r="N24" s="11"/>
      <c r="O24" s="12" t="s">
        <v>15</v>
      </c>
      <c r="P24" s="38">
        <f>SUM(P9:P23)</f>
        <v>41519.259999999995</v>
      </c>
    </row>
    <row r="25" spans="1:16" x14ac:dyDescent="0.25">
      <c r="A25" s="8"/>
      <c r="B25" s="13"/>
      <c r="C25" s="13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1.25" customHeight="1" x14ac:dyDescent="0.25">
      <c r="A26" s="8"/>
      <c r="B26" s="33"/>
      <c r="C26" s="33"/>
      <c r="E26" s="8"/>
      <c r="F26" s="8"/>
      <c r="G26" s="42"/>
      <c r="H26" s="42"/>
      <c r="I26" s="42"/>
      <c r="J26" s="42"/>
      <c r="K26" s="42"/>
      <c r="L26" s="42"/>
      <c r="M26" s="42"/>
      <c r="N26" s="42"/>
      <c r="O26" s="42"/>
      <c r="P26" s="14"/>
    </row>
    <row r="27" spans="1:16" ht="11.25" customHeight="1" x14ac:dyDescent="0.25">
      <c r="A27" s="8"/>
      <c r="B27" s="33"/>
      <c r="C27" s="33"/>
      <c r="E27" s="8"/>
      <c r="F27" s="8"/>
      <c r="G27" s="23"/>
      <c r="H27" s="23"/>
      <c r="I27" s="23"/>
      <c r="J27" s="23"/>
      <c r="K27" s="23"/>
      <c r="L27" s="23"/>
      <c r="M27" s="23"/>
      <c r="N27" s="23"/>
      <c r="O27" s="23"/>
      <c r="P27" s="14"/>
    </row>
    <row r="28" spans="1:16" ht="12.75" customHeight="1" x14ac:dyDescent="0.25">
      <c r="A28" s="8"/>
      <c r="B28" s="43"/>
      <c r="C28" s="43"/>
      <c r="D28" s="43"/>
      <c r="E28" s="43"/>
      <c r="F28" s="43"/>
      <c r="G28" s="44"/>
      <c r="H28" s="44"/>
      <c r="I28" s="44"/>
      <c r="J28" s="9"/>
      <c r="K28" s="45"/>
      <c r="L28" s="45"/>
      <c r="M28" s="45"/>
      <c r="N28" s="11"/>
      <c r="O28" s="8"/>
      <c r="P28" s="14"/>
    </row>
    <row r="29" spans="1:16" ht="12" customHeight="1" x14ac:dyDescent="0.25">
      <c r="A29" s="15"/>
      <c r="B29" s="33"/>
      <c r="C29" s="33"/>
      <c r="E29" s="8"/>
      <c r="F29" s="8"/>
      <c r="G29" s="46"/>
      <c r="H29" s="46"/>
      <c r="I29" s="46"/>
      <c r="J29" s="9"/>
      <c r="K29" s="8"/>
      <c r="L29" s="10"/>
      <c r="M29" s="8"/>
      <c r="N29" s="11"/>
      <c r="O29" s="8"/>
      <c r="P29" s="14"/>
    </row>
    <row r="33" spans="2:3" x14ac:dyDescent="0.25">
      <c r="B33" s="39"/>
      <c r="C33" s="39"/>
    </row>
    <row r="34" spans="2:3" x14ac:dyDescent="0.25">
      <c r="B34" s="20"/>
      <c r="C34" s="20"/>
    </row>
    <row r="35" spans="2:3" x14ac:dyDescent="0.25">
      <c r="B35" s="39"/>
      <c r="C35" s="39"/>
    </row>
    <row r="36" spans="2:3" x14ac:dyDescent="0.25">
      <c r="B36" s="39"/>
      <c r="C36" s="39"/>
    </row>
    <row r="37" spans="2:3" x14ac:dyDescent="0.25">
      <c r="B37" s="20"/>
      <c r="C37" s="20"/>
    </row>
  </sheetData>
  <mergeCells count="24">
    <mergeCell ref="A5:A7"/>
    <mergeCell ref="B5:B7"/>
    <mergeCell ref="C5:C7"/>
    <mergeCell ref="E5:I5"/>
    <mergeCell ref="J5:J7"/>
    <mergeCell ref="D5:D7"/>
    <mergeCell ref="E25:F25"/>
    <mergeCell ref="G25:P25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24:C24"/>
    <mergeCell ref="G26:O26"/>
    <mergeCell ref="B28:F28"/>
    <mergeCell ref="G28:I28"/>
    <mergeCell ref="K28:M28"/>
    <mergeCell ref="G29:I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2026-07-21T08:57:42Z</dcterms:modified>
</cp:coreProperties>
</file>