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E58595B-6011-41D8-B065-8A45CC0689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" i="1" l="1"/>
  <c r="C16" i="1" l="1"/>
  <c r="I11" i="1" l="1"/>
  <c r="L11" i="1" s="1"/>
  <c r="M11" i="1" s="1"/>
  <c r="J11" i="1" l="1"/>
  <c r="K11" i="1" s="1"/>
</calcChain>
</file>

<file path=xl/sharedStrings.xml><?xml version="1.0" encoding="utf-8"?>
<sst xmlns="http://schemas.openxmlformats.org/spreadsheetml/2006/main" count="25" uniqueCount="25">
  <si>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</si>
  <si>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</si>
  <si>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</si>
  <si>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</si>
  <si>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</si>
  <si>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</si>
  <si>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</si>
  <si>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</si>
  <si>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</si>
  <si>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Н(М)ЦК, ЦКЕП контракта с учетом округления цены за единицу (руб.)</t>
  </si>
  <si>
    <r>
      <t xml:space="preserve">коэффициент вариации цен V (%)           </t>
    </r>
    <r>
      <rPr>
        <b/>
        <i/>
        <sz val="14"/>
        <rFont val="Times New Roman"/>
        <family val="1"/>
        <charset val="204"/>
      </rPr>
      <t xml:space="preserve">         (не должен превышать 33%)</t>
    </r>
  </si>
  <si>
    <t>№ п/п</t>
  </si>
  <si>
    <t>Расчет Н(М)ЦК по формуле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       - цена единицы</t>
  </si>
  <si>
    <t>Существен-ные условия исполнения контракта</t>
  </si>
  <si>
    <t xml:space="preserve">Поставщик №1 </t>
  </si>
  <si>
    <t xml:space="preserve">Поставщик №2 </t>
  </si>
  <si>
    <t xml:space="preserve">Поставщик №3 </t>
  </si>
  <si>
    <t>Обоснование расчет НМЦК</t>
  </si>
  <si>
    <t>Используемый метод определения цены договора: метод сопоставимых рыночных цен (анализа рынка).</t>
  </si>
  <si>
    <t>Исполнитель</t>
  </si>
  <si>
    <t>Кузьминых А.В.____________</t>
  </si>
  <si>
    <t>Начальная цена единицы*, руб.</t>
  </si>
  <si>
    <t xml:space="preserve">Расчет обоснование начальной (максимальной) цены контракта
</t>
  </si>
  <si>
    <t xml:space="preserve">оказание услуг по обучению: профессиональная переподготовка по программе «Специалист по пожарной безопасности», продолжительностью 256 часов </t>
  </si>
  <si>
    <t xml:space="preserve">*В соответствии со ст. 34 БК РФ в целях достижения заданных результатов с использованием наименьшего объема средств (экономности) Заказчиком принято решение использовать при расчете НМЦК минимальную цену за единицу 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</si>
</sst>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2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Calibri"/>
      <family val="2"/>
      <charset val="204"/>
    </font>
    <font>
      <sz val="22"/>
      <color indexed="8"/>
      <name val="Calibri"/>
      <family val="2"/>
      <charset val="204"/>
    </font>
    <font>
      <sz val="2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Calibri"/>
      <family val="2"/>
      <charset val="204"/>
    </font>
    <font>
      <sz val="14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6" fillId="0" borderId="0" xfId="0" applyFont="1"/>
    <xf numFmtId="0" fontId="3" fillId="0" borderId="0" xfId="0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2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top" wrapText="1"/>
    </xf>
    <xf numFmtId="2" fontId="10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2" fontId="13" fillId="0" borderId="0" xfId="0" applyNumberFormat="1" applyFont="1"/>
    <xf numFmtId="0" fontId="11" fillId="0" borderId="0" xfId="0" applyFont="1" applyFill="1"/>
    <xf numFmtId="2" fontId="11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0" fontId="14" fillId="0" borderId="0" xfId="0" applyFont="1" applyFill="1"/>
    <xf numFmtId="0" fontId="15" fillId="0" borderId="0" xfId="0" applyFont="1" applyFill="1" applyAlignment="1">
      <alignment vertical="top"/>
    </xf>
    <xf numFmtId="14" fontId="11" fillId="0" borderId="0" xfId="0" applyNumberFormat="1" applyFont="1" applyFill="1" applyAlignment="1">
      <alignment horizontal="left"/>
    </xf>
    <xf numFmtId="0" fontId="4" fillId="0" borderId="0" xfId="0" applyFont="1" applyFill="1"/>
    <xf numFmtId="0" fontId="16" fillId="0" borderId="0" xfId="0" applyFont="1"/>
    <xf numFmtId="0" fontId="17" fillId="0" borderId="0" xfId="0" applyFont="1"/>
    <xf numFmtId="14" fontId="0" fillId="0" borderId="0" xfId="0" applyNumberFormat="1"/>
    <xf numFmtId="0" fontId="18" fillId="0" borderId="0" xfId="0" applyFont="1" applyFill="1"/>
    <xf numFmtId="0" fontId="19" fillId="0" borderId="0" xfId="0" applyFont="1" applyFill="1"/>
    <xf numFmtId="0" fontId="18" fillId="0" borderId="0" xfId="0" applyFont="1" applyFill="1" applyAlignment="1">
      <alignment horizontal="center"/>
    </xf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>
      <alignment horizontal="right"/>
    </xf>
    <xf numFmtId="2" fontId="18" fillId="0" borderId="0" xfId="0" applyNumberFormat="1" applyFont="1" applyFill="1"/>
    <xf numFmtId="0" fontId="5" fillId="0" borderId="0" xfId="0" applyFont="1" applyFill="1"/>
    <xf numFmtId="2" fontId="0" fillId="0" borderId="0" xfId="0" applyNumberFormat="1"/>
    <xf numFmtId="2" fontId="2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22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0" fillId="0" borderId="0" xfId="0" applyAlignment="1"/>
    <xf numFmtId="1" fontId="1" fillId="0" borderId="0" xfId="0" applyNumberFormat="1" applyFont="1" applyFill="1" applyAlignment="1">
      <alignment horizontal="left" wrapText="1"/>
    </xf>
    <xf numFmtId="1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0" fillId="0" borderId="0" xfId="0" applyFont="1" applyFill="1" applyBorder="1" applyAlignment="1">
      <alignment vertical="top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1" fillId="0" borderId="6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</xdr:colOff>
      <xdr:row>9</xdr:row>
      <xdr:rowOff>960120</xdr:rowOff>
    </xdr:from>
    <xdr:to>
      <xdr:col>11</xdr:col>
      <xdr:colOff>0</xdr:colOff>
      <xdr:row>9</xdr:row>
      <xdr:rowOff>1310640</xdr:rowOff>
    </xdr:to>
    <xdr:pic>
      <xdr:nvPicPr>
        <xdr:cNvPr id="1410" name="Picture 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7260" y="3482340"/>
          <a:ext cx="187452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22860</xdr:colOff>
      <xdr:row>9</xdr:row>
      <xdr:rowOff>922020</xdr:rowOff>
    </xdr:from>
    <xdr:to>
      <xdr:col>9</xdr:col>
      <xdr:colOff>1051560</xdr:colOff>
      <xdr:row>9</xdr:row>
      <xdr:rowOff>1356360</xdr:rowOff>
    </xdr:to>
    <xdr:pic>
      <xdr:nvPicPr>
        <xdr:cNvPr id="1411" name="Picture 2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78040" y="3444240"/>
          <a:ext cx="1028700" cy="434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274320</xdr:colOff>
      <xdr:row>9</xdr:row>
      <xdr:rowOff>1409700</xdr:rowOff>
    </xdr:from>
    <xdr:to>
      <xdr:col>11</xdr:col>
      <xdr:colOff>434340</xdr:colOff>
      <xdr:row>9</xdr:row>
      <xdr:rowOff>1645920</xdr:rowOff>
    </xdr:to>
    <xdr:pic>
      <xdr:nvPicPr>
        <xdr:cNvPr id="1412" name="Picture 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706100" y="3931920"/>
          <a:ext cx="16002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274320</xdr:colOff>
      <xdr:row>9</xdr:row>
      <xdr:rowOff>1409700</xdr:rowOff>
    </xdr:from>
    <xdr:to>
      <xdr:col>11</xdr:col>
      <xdr:colOff>434340</xdr:colOff>
      <xdr:row>9</xdr:row>
      <xdr:rowOff>1645920</xdr:rowOff>
    </xdr:to>
    <xdr:pic>
      <xdr:nvPicPr>
        <xdr:cNvPr id="1413" name="Picture 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706100" y="3931920"/>
          <a:ext cx="16002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</xdr:colOff>
      <xdr:row>9</xdr:row>
      <xdr:rowOff>960120</xdr:rowOff>
    </xdr:from>
    <xdr:to>
      <xdr:col>11</xdr:col>
      <xdr:colOff>0</xdr:colOff>
      <xdr:row>9</xdr:row>
      <xdr:rowOff>1310640</xdr:rowOff>
    </xdr:to>
    <xdr:pic>
      <xdr:nvPicPr>
        <xdr:cNvPr id="1414" name="Picture 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7260" y="3482340"/>
          <a:ext cx="187452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22860</xdr:colOff>
      <xdr:row>9</xdr:row>
      <xdr:rowOff>922020</xdr:rowOff>
    </xdr:from>
    <xdr:to>
      <xdr:col>9</xdr:col>
      <xdr:colOff>1051560</xdr:colOff>
      <xdr:row>9</xdr:row>
      <xdr:rowOff>1356360</xdr:rowOff>
    </xdr:to>
    <xdr:pic>
      <xdr:nvPicPr>
        <xdr:cNvPr id="1415" name="Picture 2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78040" y="3444240"/>
          <a:ext cx="1028700" cy="434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303953</xdr:colOff>
      <xdr:row>9</xdr:row>
      <xdr:rowOff>2365586</xdr:rowOff>
    </xdr:from>
    <xdr:to>
      <xdr:col>11</xdr:col>
      <xdr:colOff>1835573</xdr:colOff>
      <xdr:row>9</xdr:row>
      <xdr:rowOff>2731346</xdr:rowOff>
    </xdr:to>
    <xdr:pic>
      <xdr:nvPicPr>
        <xdr:cNvPr id="1416" name="Picture 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183620" y="6344919"/>
          <a:ext cx="153162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7" zoomScale="90" zoomScaleNormal="90" workbookViewId="0">
      <selection activeCell="H11" sqref="H11"/>
    </sheetView>
  </sheetViews>
  <sheetFormatPr defaultRowHeight="15" x14ac:dyDescent="0.25"/>
  <cols>
    <col min="1" max="1" width="5.28515625" customWidth="1"/>
    <col min="2" max="2" width="31" customWidth="1"/>
    <col min="3" max="3" width="16.5703125" customWidth="1"/>
    <col min="4" max="4" width="9.7109375" customWidth="1"/>
    <col min="5" max="5" width="9.140625" customWidth="1"/>
    <col min="6" max="6" width="10.85546875" customWidth="1"/>
    <col min="7" max="8" width="10.5703125" customWidth="1"/>
    <col min="9" max="9" width="11.5703125" customWidth="1"/>
    <col min="10" max="10" width="20.140625" customWidth="1"/>
    <col min="11" max="11" width="27.7109375" customWidth="1"/>
    <col min="12" max="12" width="34.140625" customWidth="1"/>
    <col min="13" max="13" width="13.140625" customWidth="1"/>
    <col min="14" max="14" width="13.28515625" customWidth="1"/>
    <col min="15" max="15" width="23.42578125" customWidth="1"/>
  </cols>
  <sheetData>
    <row r="1" spans="1:48" s="13" customFormat="1" ht="77.25" customHeight="1" x14ac:dyDescent="0.3">
      <c r="F1" s="14"/>
      <c r="G1" s="15"/>
      <c r="H1" s="14"/>
      <c r="K1" s="14"/>
      <c r="L1" s="40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</row>
    <row r="2" spans="1:48" s="13" customFormat="1" ht="20.25" customHeight="1" x14ac:dyDescent="0.3">
      <c r="F2" s="14"/>
      <c r="G2" s="15"/>
      <c r="H2" s="14"/>
      <c r="K2" s="14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</row>
    <row r="3" spans="1:48" s="13" customFormat="1" ht="21" customHeight="1" x14ac:dyDescent="0.3">
      <c r="F3" s="14"/>
      <c r="G3" s="15"/>
      <c r="H3" s="14"/>
      <c r="K3" s="14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</row>
    <row r="4" spans="1:48" s="16" customFormat="1" ht="18.75" x14ac:dyDescent="0.3">
      <c r="A4" s="23"/>
      <c r="B4" s="24" t="s">
        <v>17</v>
      </c>
      <c r="C4" s="24"/>
      <c r="D4" s="25"/>
      <c r="E4" s="25"/>
      <c r="F4" s="26"/>
      <c r="G4" s="27"/>
      <c r="H4" s="28"/>
      <c r="I4" s="23"/>
      <c r="J4" s="23"/>
      <c r="K4" s="28"/>
      <c r="L4" s="23"/>
      <c r="M4" s="23"/>
      <c r="N4" s="23"/>
      <c r="O4" s="23"/>
      <c r="P4" s="23"/>
      <c r="Q4" s="28"/>
      <c r="R4" s="23"/>
    </row>
    <row r="5" spans="1:48" s="17" customFormat="1" ht="18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48" s="16" customFormat="1" ht="18.75" x14ac:dyDescent="0.3">
      <c r="A6" s="29" t="s">
        <v>18</v>
      </c>
      <c r="B6" s="23"/>
      <c r="C6" s="23"/>
      <c r="D6" s="23"/>
      <c r="E6" s="23"/>
      <c r="F6" s="28"/>
      <c r="G6" s="27"/>
      <c r="H6" s="28"/>
      <c r="I6" s="23"/>
      <c r="J6" s="23"/>
      <c r="K6" s="28"/>
      <c r="L6" s="23"/>
      <c r="M6" s="23"/>
      <c r="N6" s="23"/>
      <c r="O6" s="23"/>
      <c r="P6" s="23"/>
      <c r="Q6" s="28"/>
      <c r="R6" s="23"/>
    </row>
    <row r="7" spans="1:48" s="5" customFormat="1" ht="29.25" customHeight="1" x14ac:dyDescent="0.4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6"/>
      <c r="M7" s="4"/>
      <c r="N7" s="4"/>
      <c r="O7" s="4"/>
    </row>
    <row r="8" spans="1:48" s="5" customFormat="1" ht="51.75" customHeight="1" x14ac:dyDescent="0.45">
      <c r="A8" s="47" t="s">
        <v>22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48" ht="58.15" customHeight="1" x14ac:dyDescent="0.25">
      <c r="A9" s="49" t="s">
        <v>11</v>
      </c>
      <c r="B9" s="51" t="s">
        <v>0</v>
      </c>
      <c r="C9" s="51" t="s">
        <v>13</v>
      </c>
      <c r="D9" s="51" t="s">
        <v>1</v>
      </c>
      <c r="E9" s="51" t="s">
        <v>2</v>
      </c>
      <c r="F9" s="52" t="s">
        <v>3</v>
      </c>
      <c r="G9" s="53"/>
      <c r="H9" s="54"/>
      <c r="I9" s="44" t="s">
        <v>4</v>
      </c>
      <c r="J9" s="45"/>
      <c r="K9" s="46"/>
      <c r="L9" s="48" t="s">
        <v>5</v>
      </c>
      <c r="M9" s="48"/>
      <c r="N9" s="48"/>
      <c r="O9" s="48"/>
    </row>
    <row r="10" spans="1:48" ht="218.25" customHeight="1" x14ac:dyDescent="0.25">
      <c r="A10" s="50"/>
      <c r="B10" s="51"/>
      <c r="C10" s="51"/>
      <c r="D10" s="51"/>
      <c r="E10" s="51"/>
      <c r="F10" s="1" t="s">
        <v>14</v>
      </c>
      <c r="G10" s="1" t="s">
        <v>15</v>
      </c>
      <c r="H10" s="1" t="s">
        <v>16</v>
      </c>
      <c r="I10" s="9" t="s">
        <v>6</v>
      </c>
      <c r="J10" s="1" t="s">
        <v>7</v>
      </c>
      <c r="K10" s="1" t="s">
        <v>10</v>
      </c>
      <c r="L10" s="2" t="s">
        <v>12</v>
      </c>
      <c r="M10" s="1" t="s">
        <v>8</v>
      </c>
      <c r="N10" s="1" t="s">
        <v>21</v>
      </c>
      <c r="O10" s="1" t="s">
        <v>9</v>
      </c>
    </row>
    <row r="11" spans="1:48" s="3" customFormat="1" ht="123" customHeight="1" x14ac:dyDescent="0.3">
      <c r="A11" s="34">
        <v>1</v>
      </c>
      <c r="B11" s="33" t="s">
        <v>23</v>
      </c>
      <c r="C11" s="32"/>
      <c r="D11" s="11"/>
      <c r="E11" s="35">
        <v>1</v>
      </c>
      <c r="F11" s="31">
        <v>5000</v>
      </c>
      <c r="G11" s="31">
        <v>4500</v>
      </c>
      <c r="H11" s="31">
        <v>3990</v>
      </c>
      <c r="I11" s="7">
        <f t="shared" ref="I11" si="0">(F11+G11+H11)/3</f>
        <v>4496.666666666667</v>
      </c>
      <c r="J11" s="8">
        <f t="shared" ref="J11" si="1">SQRT(((SUM((POWER(H11-I11,2)),(POWER(G11-I11,2)),(POWER(F11-I11,2)))/(COLUMNS(F11:H11)-1))))</f>
        <v>505.00825075768148</v>
      </c>
      <c r="K11" s="8">
        <f t="shared" ref="K11" si="2">J11/I11*100</f>
        <v>11.230724627672679</v>
      </c>
      <c r="L11" s="7">
        <f t="shared" ref="L11" si="3">I11*E11</f>
        <v>4496.666666666667</v>
      </c>
      <c r="M11" s="36">
        <f t="shared" ref="M11" si="4">L11/E11</f>
        <v>4496.666666666667</v>
      </c>
      <c r="N11" s="10">
        <v>3990</v>
      </c>
      <c r="O11" s="37">
        <f>H11</f>
        <v>3990</v>
      </c>
    </row>
    <row r="12" spans="1:48" s="3" customFormat="1" ht="32.25" customHeight="1" x14ac:dyDescent="0.3">
      <c r="A12"/>
      <c r="B12" s="38" t="s">
        <v>24</v>
      </c>
      <c r="C12" s="39"/>
      <c r="D12" s="39"/>
      <c r="E12" s="39"/>
      <c r="F12" s="39"/>
      <c r="G12" s="39"/>
      <c r="H12" s="39"/>
      <c r="I12" s="39"/>
      <c r="J12" s="39"/>
      <c r="K12"/>
      <c r="L12"/>
      <c r="M12"/>
      <c r="N12"/>
      <c r="O12" s="12"/>
    </row>
    <row r="13" spans="1:48" s="21" customFormat="1" ht="32.25" customHeight="1" x14ac:dyDescent="0.25">
      <c r="A13" s="19" t="s">
        <v>19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48" s="21" customFormat="1" ht="15" customHeight="1" x14ac:dyDescent="0.25">
      <c r="A14" s="19" t="s">
        <v>20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48" s="3" customFormat="1" ht="15" customHeight="1" x14ac:dyDescent="0.3">
      <c r="A15" s="13"/>
      <c r="B15" s="22">
        <v>46174</v>
      </c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48" s="3" customFormat="1" ht="32.25" customHeight="1" x14ac:dyDescent="0.3">
      <c r="A16" s="18"/>
      <c r="B16"/>
      <c r="C16">
        <f>40*7</f>
        <v>280</v>
      </c>
      <c r="D16"/>
      <c r="E16"/>
      <c r="F16"/>
      <c r="G16"/>
      <c r="H16"/>
      <c r="I16"/>
      <c r="J16"/>
      <c r="K16"/>
      <c r="L16"/>
      <c r="M16"/>
      <c r="N16"/>
      <c r="O16"/>
    </row>
    <row r="17" spans="1:15" s="3" customFormat="1" ht="32.2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 s="30"/>
    </row>
    <row r="18" spans="1:15" s="3" customFormat="1" ht="32.2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</sheetData>
  <mergeCells count="14">
    <mergeCell ref="B12:J12"/>
    <mergeCell ref="L1:AV1"/>
    <mergeCell ref="L2:AV2"/>
    <mergeCell ref="L3:AV3"/>
    <mergeCell ref="A5:R5"/>
    <mergeCell ref="I9:K9"/>
    <mergeCell ref="A8:O8"/>
    <mergeCell ref="L9:O9"/>
    <mergeCell ref="A9:A10"/>
    <mergeCell ref="B9:B10"/>
    <mergeCell ref="C9:C10"/>
    <mergeCell ref="F9:H9"/>
    <mergeCell ref="D9:D10"/>
    <mergeCell ref="E9:E10"/>
  </mergeCells>
  <phoneticPr fontId="9" type="noConversion"/>
  <pageMargins left="0.31496062992125984" right="0.31496062992125984" top="0.39370078740157483" bottom="0.35433070866141736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2016-09-27T06:12:15Z</cp:lastPrinted>
  <dcterms:created xsi:type="dcterms:W3CDTF">2006-09-28T05:33:49Z</dcterms:created>
  <dcterms:modified xsi:type="dcterms:W3CDTF">2026-06-02T23:57:06Z</dcterms:modified>
</cp:coreProperties>
</file>