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52511" refMode="R1C1"/>
</workbook>
</file>

<file path=xl/calcChain.xml><?xml version="1.0" encoding="utf-8"?>
<calcChain xmlns="http://schemas.openxmlformats.org/spreadsheetml/2006/main">
  <c r="D6" i="1" l="1"/>
  <c r="S5" i="1" l="1"/>
  <c r="R5" i="1"/>
  <c r="Q5" i="1"/>
  <c r="M5" i="1" l="1"/>
  <c r="N5" i="1" s="1"/>
  <c r="O5" i="1" s="1"/>
  <c r="P5" i="1" s="1"/>
  <c r="P6" i="1" s="1"/>
  <c r="J5" i="1"/>
  <c r="K5" i="1" s="1"/>
  <c r="L5" i="1" s="1"/>
  <c r="L7" i="1" l="1"/>
</calcChain>
</file>

<file path=xl/sharedStrings.xml><?xml version="1.0" encoding="utf-8"?>
<sst xmlns="http://schemas.openxmlformats.org/spreadsheetml/2006/main" count="28" uniqueCount="28">
  <si>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</si>
  <si>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</si>
  <si>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</si>
  <si>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</si>
  <si>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</si>
  <si>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</si>
  <si>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</si>
  <si>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</si>
  <si>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</si>
  <si>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</si>
  <si>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</si>
  <si>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7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</si>
  <si>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7"/>
        <color indexed="8"/>
        <rFont val="Times New Roman"/>
        <family val="1"/>
        <charset val="204"/>
      </rPr>
      <t>Расчет Н(М)ЦК по формуле</t>
    </r>
    <r>
      <rPr>
        <sz val="7"/>
        <color indexed="8"/>
        <rFont val="Times New Roman"/>
        <family val="1"/>
        <charset val="204"/>
      </rPr>
      <t xml:space="preserve">                             </t>
    </r>
    <r>
      <rPr>
        <sz val="6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</si>
  <si>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</si>
  <si>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</si>
  <si>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</si>
  <si>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</si>
  <si>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</si>
  <si>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</si>
  <si>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шт.</t>
  </si>
  <si>
    <t xml:space="preserve">Поставщик № 1 </t>
  </si>
  <si>
    <t xml:space="preserve">Поставщик № 3 </t>
  </si>
  <si>
    <t xml:space="preserve">Поставщик № 2 </t>
  </si>
  <si>
    <t xml:space="preserve">Приложение № 1 
</t>
  </si>
  <si>
    <t>https://nashdom24.ru/catalog/fanera-transportnaya-setka/transportnaya-fanera-6x1250x2500-mm-1-2-gladkaya-setka/</t>
  </si>
  <si>
    <t>https://www.farpost.ru/vladivostok/home/materials/drevesno-plitnye-materialy/transportnaja-fanera-setka-laminirovannaja-bereza-6-9-12-15-18-21-30-40-108321332.html</t>
  </si>
  <si>
    <t>Транспортная фанера 6x1220x2440 мм 1/2 гладкая/сетка</t>
  </si>
  <si>
    <t>https://vsyafanera.ru/price/1FanernoplitnyyMaterial1/04FaneraLaminirovannaya/4FaneraLaminirovannaya_21455.html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</si>
</sst>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0.00000"/>
    <numFmt numFmtId="165" formatCode="0.000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7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9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/>
    <xf numFmtId="165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center" vertical="top"/>
    </xf>
    <xf numFmtId="0" fontId="10" fillId="0" borderId="0" xfId="0" applyFont="1" applyAlignment="1" applyProtection="1">
      <alignment horizontal="left" vertical="center"/>
      <protection locked="0"/>
    </xf>
    <xf numFmtId="43" fontId="1" fillId="0" borderId="0" xfId="0" applyNumberFormat="1" applyFont="1"/>
    <xf numFmtId="43" fontId="10" fillId="0" borderId="0" xfId="0" applyNumberFormat="1" applyFont="1" applyAlignment="1" applyProtection="1">
      <alignment vertical="center"/>
      <protection locked="0"/>
    </xf>
    <xf numFmtId="9" fontId="10" fillId="0" borderId="0" xfId="4" applyFont="1" applyFill="1" applyAlignment="1" applyProtection="1">
      <alignment vertical="center"/>
      <protection locked="0"/>
    </xf>
    <xf numFmtId="14" fontId="10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3" fontId="1" fillId="0" borderId="0" xfId="1" applyFont="1" applyFill="1"/>
    <xf numFmtId="4" fontId="12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3" fontId="1" fillId="0" borderId="1" xfId="0" applyNumberFormat="1" applyFont="1" applyBorder="1"/>
    <xf numFmtId="43" fontId="1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3" fontId="17" fillId="0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/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3" fontId="17" fillId="2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2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4" fillId="0" borderId="0" xfId="5" applyAlignment="1">
      <alignment horizontal="left"/>
    </xf>
    <xf numFmtId="0" fontId="1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yafanera.ru/price/1FanernoplitnyyMaterial1/04FaneraLaminirovannaya/4FaneraLaminirovannaya_21455.html" TargetMode="External"/><Relationship Id="rId2" Type="http://schemas.openxmlformats.org/officeDocument/2006/relationships/hyperlink" Target="https://www.farpost.ru/vladivostok/home/materials/drevesno-plitnye-materialy/transportnaja-fanera-setka-laminirovannaja-bereza-6-9-12-15-18-21-30-40-108321332.html" TargetMode="External"/><Relationship Id="rId1" Type="http://schemas.openxmlformats.org/officeDocument/2006/relationships/hyperlink" Target="https://nashdom24.ru/catalog/fanera-transportnaya-setka/transportnaya-fanera-6x1250x2500-mm-1-2-gladkaya-setk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"/>
  <sheetViews>
    <sheetView tabSelected="1" zoomScaleNormal="100" workbookViewId="0">
      <pane ySplit="4" topLeftCell="A5" activePane="bottomLeft" state="frozen"/>
      <selection pane="bottomLeft" activeCell="L14" sqref="L14"/>
    </sheetView>
  </sheetViews>
  <sheetFormatPr defaultRowHeight="11.25" x14ac:dyDescent="0.2"/>
  <cols>
    <col min="1" max="1" width="3.28515625" style="1" customWidth="1"/>
    <col min="2" max="2" width="39.71093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0.1406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1.85546875" style="1" customWidth="1"/>
    <col min="15" max="15" width="10.28515625" style="1" customWidth="1"/>
    <col min="16" max="16" width="12.85546875" style="1" customWidth="1"/>
    <col min="17" max="17" width="10.7109375" style="1" hidden="1" customWidth="1"/>
    <col min="18" max="19" width="0.28515625" style="1" hidden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22" ht="64.5" customHeight="1" x14ac:dyDescent="0.25">
      <c r="M1" s="55" t="s">
        <v>23</v>
      </c>
      <c r="N1" s="56"/>
      <c r="O1" s="56"/>
      <c r="P1" s="56"/>
    </row>
    <row r="2" spans="1:22" ht="22.5" customHeight="1" x14ac:dyDescent="0.2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2" ht="11.25" customHeight="1" x14ac:dyDescent="0.2">
      <c r="A3" s="57" t="s">
        <v>0</v>
      </c>
      <c r="B3" s="57" t="s">
        <v>1</v>
      </c>
      <c r="C3" s="57" t="s">
        <v>2</v>
      </c>
      <c r="D3" s="57" t="s">
        <v>3</v>
      </c>
      <c r="E3" s="57"/>
      <c r="F3" s="57"/>
      <c r="G3" s="57"/>
      <c r="H3" s="57" t="s">
        <v>4</v>
      </c>
      <c r="I3" s="57"/>
      <c r="J3" s="59" t="s">
        <v>5</v>
      </c>
      <c r="K3" s="59"/>
      <c r="L3" s="59"/>
      <c r="M3" s="58" t="s">
        <v>6</v>
      </c>
      <c r="N3" s="58"/>
      <c r="O3" s="58"/>
      <c r="P3" s="58"/>
      <c r="Q3" s="17"/>
      <c r="R3" s="17"/>
      <c r="S3" s="17"/>
    </row>
    <row r="4" spans="1:22" ht="215.25" thickBot="1" x14ac:dyDescent="0.25">
      <c r="A4" s="57"/>
      <c r="B4" s="57"/>
      <c r="C4" s="57"/>
      <c r="D4" s="57"/>
      <c r="E4" s="46" t="s">
        <v>20</v>
      </c>
      <c r="F4" s="46" t="s">
        <v>22</v>
      </c>
      <c r="G4" s="46" t="s">
        <v>21</v>
      </c>
      <c r="H4" s="35" t="s">
        <v>7</v>
      </c>
      <c r="I4" s="35" t="s">
        <v>8</v>
      </c>
      <c r="J4" s="2" t="s">
        <v>9</v>
      </c>
      <c r="K4" s="2" t="s">
        <v>10</v>
      </c>
      <c r="L4" s="2" t="s">
        <v>11</v>
      </c>
      <c r="M4" s="3" t="s">
        <v>12</v>
      </c>
      <c r="N4" s="4" t="s">
        <v>13</v>
      </c>
      <c r="O4" s="4" t="s">
        <v>14</v>
      </c>
      <c r="P4" s="4" t="s">
        <v>15</v>
      </c>
      <c r="Q4" s="17"/>
      <c r="R4" s="17"/>
      <c r="S4" s="17"/>
    </row>
    <row r="5" spans="1:22" ht="33" customHeight="1" thickBot="1" x14ac:dyDescent="0.25">
      <c r="A5" s="36">
        <v>1</v>
      </c>
      <c r="B5" s="47" t="s">
        <v>26</v>
      </c>
      <c r="C5" s="40" t="s">
        <v>19</v>
      </c>
      <c r="D5" s="40">
        <v>10</v>
      </c>
      <c r="E5" s="30">
        <v>2300</v>
      </c>
      <c r="F5" s="30">
        <v>1980</v>
      </c>
      <c r="G5" s="30">
        <v>2015</v>
      </c>
      <c r="H5" s="35"/>
      <c r="I5" s="35"/>
      <c r="J5" s="31">
        <f>AVERAGE(E5:G5)</f>
        <v>2098.3333333333335</v>
      </c>
      <c r="K5" s="19">
        <f>SQRT(((SUM((POWER(F5-J5,2)),(POWER(G5-J5,2)),(POWER(E5-J5,2))))/(COLUMNS(E5:G5)-1)))</f>
        <v>175.52302792891118</v>
      </c>
      <c r="L5" s="19">
        <f>K5/J5*100</f>
        <v>8.3648782174222944</v>
      </c>
      <c r="M5" s="21">
        <f t="shared" ref="M5" si="0">((D5/3)*(SUM(E5:G5)))</f>
        <v>20983.333333333336</v>
      </c>
      <c r="N5" s="32">
        <f t="shared" ref="N5" si="1">M5/D5</f>
        <v>2098.3333333333335</v>
      </c>
      <c r="O5" s="21">
        <f t="shared" ref="O5" si="2">ROUNDUP(N5,2)</f>
        <v>2098.34</v>
      </c>
      <c r="P5" s="38">
        <f t="shared" ref="P5" si="3">O5*D5</f>
        <v>20983.4</v>
      </c>
      <c r="Q5" s="39">
        <f>E5*D5</f>
        <v>23000</v>
      </c>
      <c r="R5" s="39">
        <f>F5*D5</f>
        <v>19800</v>
      </c>
      <c r="S5" s="39">
        <f>G5*D5</f>
        <v>20150</v>
      </c>
    </row>
    <row r="6" spans="1:22" ht="62.25" customHeight="1" x14ac:dyDescent="0.2">
      <c r="A6" s="36"/>
      <c r="B6" s="37"/>
      <c r="C6" s="41"/>
      <c r="D6" s="43">
        <f>SUM(D5:D5)</f>
        <v>10</v>
      </c>
      <c r="E6" s="34"/>
      <c r="F6" s="34"/>
      <c r="G6" s="34"/>
      <c r="H6" s="22"/>
      <c r="I6" s="22"/>
      <c r="J6" s="31"/>
      <c r="K6" s="19"/>
      <c r="L6" s="19"/>
      <c r="M6" s="21"/>
      <c r="N6" s="32"/>
      <c r="O6" s="21"/>
      <c r="P6" s="42">
        <f>SUM(P5:P5)</f>
        <v>20983.4</v>
      </c>
      <c r="Q6" s="33"/>
      <c r="R6" s="33"/>
      <c r="S6" s="33"/>
      <c r="V6" s="20"/>
    </row>
    <row r="7" spans="1:22" ht="33" customHeight="1" x14ac:dyDescent="0.2">
      <c r="A7" s="18"/>
      <c r="B7" s="18"/>
      <c r="C7" s="18"/>
      <c r="D7" s="51" t="s">
        <v>16</v>
      </c>
      <c r="E7" s="52"/>
      <c r="F7" s="52"/>
      <c r="G7" s="52"/>
      <c r="H7" s="52"/>
      <c r="I7" s="52"/>
      <c r="J7" s="52"/>
      <c r="K7" s="23"/>
      <c r="L7" s="44">
        <f>P6</f>
        <v>20983.4</v>
      </c>
      <c r="M7" s="45" t="s">
        <v>17</v>
      </c>
      <c r="N7" s="25"/>
      <c r="O7" s="24"/>
      <c r="P7" s="24"/>
      <c r="Q7" s="12"/>
      <c r="R7" s="12"/>
      <c r="S7" s="12"/>
    </row>
    <row r="8" spans="1:22" x14ac:dyDescent="0.2">
      <c r="A8" s="26"/>
      <c r="B8" s="26"/>
      <c r="E8" s="27"/>
      <c r="I8" s="27"/>
      <c r="J8" s="28"/>
      <c r="K8" s="28"/>
      <c r="L8" s="27"/>
      <c r="P8" s="29"/>
      <c r="Q8" s="12"/>
      <c r="R8" s="12"/>
      <c r="S8" s="12"/>
    </row>
    <row r="9" spans="1:22" s="7" customFormat="1" x14ac:dyDescent="0.2">
      <c r="A9" s="53"/>
      <c r="B9" s="53"/>
      <c r="C9" s="53"/>
      <c r="D9" s="5"/>
      <c r="E9" s="6"/>
      <c r="J9" s="15"/>
      <c r="K9" s="8"/>
      <c r="O9" s="11"/>
      <c r="P9" s="13"/>
      <c r="Q9" s="12"/>
      <c r="R9" s="12"/>
      <c r="S9" s="12"/>
    </row>
    <row r="10" spans="1:22" s="7" customFormat="1" ht="27" customHeight="1" x14ac:dyDescent="0.2">
      <c r="A10" s="9"/>
      <c r="B10" s="9"/>
      <c r="C10" s="9"/>
      <c r="D10" s="5"/>
      <c r="E10" s="6"/>
      <c r="F10" s="8"/>
      <c r="G10" s="8"/>
      <c r="H10" s="10"/>
      <c r="J10" s="16"/>
      <c r="O10" s="11"/>
      <c r="P10" s="14"/>
      <c r="Q10" s="12"/>
      <c r="R10" s="12"/>
      <c r="S10" s="12"/>
    </row>
    <row r="11" spans="1:22" ht="15" customHeight="1" x14ac:dyDescent="0.25">
      <c r="A11" s="48">
        <v>1</v>
      </c>
      <c r="B11" s="49" t="s">
        <v>24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</row>
    <row r="12" spans="1:22" ht="14.25" customHeight="1" x14ac:dyDescent="0.25">
      <c r="A12" s="48"/>
      <c r="B12" s="49" t="s">
        <v>25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6.5" customHeight="1" x14ac:dyDescent="0.25">
      <c r="A13" s="48"/>
      <c r="B13" s="49" t="s">
        <v>27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</row>
  </sheetData>
  <autoFilter ref="A4:WVW7"/>
  <mergeCells count="16">
    <mergeCell ref="D7:J7"/>
    <mergeCell ref="A9:C9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11:A13"/>
    <mergeCell ref="B11:V11"/>
    <mergeCell ref="B12:V12"/>
    <mergeCell ref="B13:V13"/>
  </mergeCells>
  <hyperlinks>
    <hyperlink ref="B11" r:id="rId1"/>
    <hyperlink ref="B12" r:id="rId2"/>
    <hyperlink ref="B13" r:id="rId3"/>
  </hyperlinks>
  <pageMargins left="0.16" right="0.16" top="0.17" bottom="0.17" header="0.16" footer="0.18"/>
  <pageSetup paperSize="9" scale="76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2026-07-06T01:00:23Z</dcterms:modified>
</cp:coreProperties>
</file>