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6" i="1"/>
  <c r="R5"/>
  <c r="Q6"/>
  <c r="Q5"/>
  <c r="T6"/>
  <c r="O6"/>
  <c r="O5"/>
  <c r="N6"/>
  <c r="N5"/>
  <c r="H5"/>
  <c r="H6"/>
  <c r="F6"/>
  <c r="F5"/>
  <c r="P6" l="1"/>
  <c r="T5"/>
  <c r="P5"/>
  <c r="R7" l="1"/>
  <c r="T8"/>
  <c r="S8"/>
</calcChain>
</file>

<file path=xl/sharedStrings.xml><?xml version="1.0" encoding="utf-8"?>
<sst xmlns="http://schemas.openxmlformats.org/spreadsheetml/2006/main" count="33" uniqueCount="28">
  <si>
    <t>№</t>
  </si>
  <si>
    <t>Ед. изм.</t>
  </si>
  <si>
    <t>Однородность совокупности значений выявленных цен, используемых в расчете цена контракта</t>
  </si>
  <si>
    <t xml:space="preserve">Наименование </t>
  </si>
  <si>
    <t>Сред. квадра-тичное отклонение  без НДС</t>
  </si>
  <si>
    <t>Коэфф. вариации цен V (%)  без НДС</t>
  </si>
  <si>
    <t>Средневзвешенное значение цен без НДС, руб. (ЦЕМ - п.12)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</si>
  <si>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</si>
  <si>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</si>
  <si>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</si>
  <si>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</si>
  <si>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Цена, руб./ком. предл., исх. № </t>
  </si>
  <si>
    <t>В результате проведенного расчета Н(М)ЦК с НДС (п.17) составила: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</si>
  <si>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</si>
  <si>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</si>
  <si>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</si>
  <si>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</si>
  <si>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 xml:space="preserve">Н(М)ЦК с НДС </t>
  </si>
  <si>
    <t>Обоснование начальной (максимальной) цены договора:</t>
  </si>
  <si>
    <t>Сумма цен за единицу товара</t>
  </si>
  <si>
    <t>Средство дезинфицирующее "Клиндезин 2000-Экспресс" 1,0 л</t>
  </si>
  <si>
    <t>л</t>
  </si>
  <si>
    <t>Исх. №420 от 10.07.2026 года</t>
  </si>
  <si>
    <t xml:space="preserve">Средство дезинфицирующее.
"Клиндезин Экстра" 1,0 л
</t>
  </si>
  <si>
    <t>Исх. №529 от 10.07.2026 года</t>
  </si>
  <si>
    <t xml:space="preserve">Исх. №1512 от 09.07.2026 года, </t>
  </si>
  <si>
    <t>Источниками информации для формирования начальной (максимальной) цены контракта являлись ответы на запрос цен №0372100038226000160 от 09.07.2026 года, размещенный на ЕИС.</t>
  </si>
  <si>
    <t>Определение НМЦК произведено Заказчиком в соответствии с методическими рекомендациями по применению методов определения начальной (максимальной) цены договора,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 г. N567) методом сопоставимых рыночных цен (анализа рынка).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</si>
</sst>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5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top"/>
    </xf>
    <xf numFmtId="164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horizontal="center" vertical="top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164" fontId="6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3" fontId="6" fillId="0" borderId="0" xfId="0" applyNumberFormat="1" applyFont="1" applyFill="1" applyAlignment="1">
      <alignment horizontal="center" vertical="top"/>
    </xf>
    <xf numFmtId="4" fontId="6" fillId="0" borderId="1" xfId="0" applyNumberFormat="1" applyFont="1" applyFill="1" applyBorder="1" applyAlignment="1">
      <alignment vertical="top"/>
    </xf>
    <xf numFmtId="165" fontId="6" fillId="0" borderId="1" xfId="0" applyNumberFormat="1" applyFont="1" applyFill="1" applyBorder="1" applyAlignment="1">
      <alignment horizontal="center" vertical="top" wrapText="1"/>
    </xf>
    <xf numFmtId="165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center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top" wrapText="1"/>
    </xf>
    <xf numFmtId="165" fontId="6" fillId="0" borderId="5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5" fontId="6" fillId="0" borderId="6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"/>
  <sheetViews>
    <sheetView tabSelected="1" workbookViewId="0">
      <selection activeCell="R21" sqref="R21"/>
    </sheetView>
  </sheetViews>
  <sheetFormatPr defaultRowHeight="15"/>
  <cols>
    <col min="1" max="1" width="4.28515625" style="2" customWidth="1"/>
    <col min="2" max="2" width="30.28515625" style="11" customWidth="1"/>
    <col min="3" max="3" width="12.42578125" style="11" customWidth="1"/>
    <col min="4" max="4" width="10.28515625" style="2" customWidth="1"/>
    <col min="5" max="5" width="13.140625" style="12" customWidth="1"/>
    <col min="6" max="6" width="15.140625" style="15" customWidth="1"/>
    <col min="7" max="7" width="14" style="15" customWidth="1"/>
    <col min="8" max="8" width="15.140625" style="15" customWidth="1"/>
    <col min="9" max="9" width="11.5703125" style="6" customWidth="1"/>
    <col min="10" max="10" width="15.42578125" style="6" customWidth="1"/>
    <col min="11" max="11" width="9.140625" style="6" hidden="1" customWidth="1"/>
    <col min="12" max="12" width="6.5703125" style="6" hidden="1" customWidth="1"/>
    <col min="13" max="13" width="8.85546875" style="6" hidden="1" customWidth="1"/>
    <col min="14" max="14" width="13.7109375" style="7" customWidth="1"/>
    <col min="15" max="15" width="11.7109375" style="8" customWidth="1"/>
    <col min="16" max="16" width="11" style="8" customWidth="1"/>
    <col min="17" max="17" width="12.85546875" style="2" customWidth="1"/>
    <col min="18" max="18" width="15" style="9" customWidth="1"/>
    <col min="19" max="19" width="15" style="2" hidden="1" customWidth="1"/>
    <col min="20" max="20" width="13.28515625" style="10" customWidth="1"/>
    <col min="21" max="16384" width="9.140625" style="1"/>
  </cols>
  <sheetData>
    <row r="1" spans="1:20" s="16" customFormat="1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15" customHeight="1">
      <c r="A2" s="34" t="s">
        <v>0</v>
      </c>
      <c r="B2" s="46" t="s">
        <v>3</v>
      </c>
      <c r="C2" s="49" t="s">
        <v>13</v>
      </c>
      <c r="D2" s="34" t="s">
        <v>1</v>
      </c>
      <c r="E2" s="46" t="s">
        <v>11</v>
      </c>
      <c r="F2" s="55"/>
      <c r="G2" s="55"/>
      <c r="H2" s="55"/>
      <c r="I2" s="55"/>
      <c r="J2" s="55"/>
      <c r="K2" s="55"/>
      <c r="L2" s="55"/>
      <c r="M2" s="55"/>
      <c r="N2" s="34" t="s">
        <v>2</v>
      </c>
      <c r="O2" s="34"/>
      <c r="P2" s="34"/>
      <c r="Q2" s="34" t="s">
        <v>16</v>
      </c>
      <c r="R2" s="34"/>
      <c r="S2" s="34"/>
      <c r="T2" s="34"/>
    </row>
    <row r="3" spans="1:20" ht="33" customHeight="1">
      <c r="A3" s="34"/>
      <c r="B3" s="46"/>
      <c r="C3" s="50"/>
      <c r="D3" s="34"/>
      <c r="E3" s="36" t="s">
        <v>22</v>
      </c>
      <c r="F3" s="37"/>
      <c r="G3" s="36" t="s">
        <v>24</v>
      </c>
      <c r="H3" s="37"/>
      <c r="I3" s="36" t="s">
        <v>25</v>
      </c>
      <c r="J3" s="37"/>
      <c r="K3" s="38"/>
      <c r="L3" s="38"/>
      <c r="M3" s="38"/>
      <c r="N3" s="35" t="s">
        <v>6</v>
      </c>
      <c r="O3" s="34" t="s">
        <v>4</v>
      </c>
      <c r="P3" s="34" t="s">
        <v>5</v>
      </c>
      <c r="Q3" s="34" t="s">
        <v>7</v>
      </c>
      <c r="R3" s="34" t="s">
        <v>8</v>
      </c>
      <c r="S3" s="34" t="s">
        <v>9</v>
      </c>
      <c r="T3" s="39" t="s">
        <v>17</v>
      </c>
    </row>
    <row r="4" spans="1:20">
      <c r="A4" s="34"/>
      <c r="B4" s="47"/>
      <c r="C4" s="50"/>
      <c r="D4" s="35"/>
      <c r="E4" s="20" t="s">
        <v>15</v>
      </c>
      <c r="F4" s="21" t="s">
        <v>14</v>
      </c>
      <c r="G4" s="20" t="s">
        <v>15</v>
      </c>
      <c r="H4" s="22" t="s">
        <v>14</v>
      </c>
      <c r="I4" s="20" t="s">
        <v>15</v>
      </c>
      <c r="J4" s="22" t="s">
        <v>14</v>
      </c>
      <c r="K4" s="20"/>
      <c r="L4" s="20"/>
      <c r="M4" s="18"/>
      <c r="N4" s="48"/>
      <c r="O4" s="35"/>
      <c r="P4" s="35"/>
      <c r="Q4" s="35"/>
      <c r="R4" s="35"/>
      <c r="S4" s="35"/>
      <c r="T4" s="40"/>
    </row>
    <row r="5" spans="1:20" ht="50.25" customHeight="1">
      <c r="A5" s="5">
        <v>1</v>
      </c>
      <c r="B5" s="31" t="s">
        <v>20</v>
      </c>
      <c r="C5" s="32">
        <v>10</v>
      </c>
      <c r="D5" s="25" t="s">
        <v>21</v>
      </c>
      <c r="E5" s="24">
        <v>748</v>
      </c>
      <c r="F5" s="14">
        <f t="shared" ref="F5" si="0">E5*C5</f>
        <v>7480</v>
      </c>
      <c r="G5" s="14">
        <v>733</v>
      </c>
      <c r="H5" s="14">
        <f t="shared" ref="H5:H6" si="1">C5*G5</f>
        <v>7330</v>
      </c>
      <c r="I5" s="14">
        <v>712</v>
      </c>
      <c r="J5" s="14">
        <v>712</v>
      </c>
      <c r="K5" s="3"/>
      <c r="L5" s="3"/>
      <c r="M5" s="17"/>
      <c r="N5" s="3">
        <f>AVERAGE(E5,G5,I5)</f>
        <v>731</v>
      </c>
      <c r="O5" s="17">
        <f>STDEV(E5,G5,I5)</f>
        <v>18.083141320025124</v>
      </c>
      <c r="P5" s="4">
        <f t="shared" ref="P5:P6" si="2">O5/N5*100</f>
        <v>2.4737539425478969</v>
      </c>
      <c r="Q5" s="14">
        <f>MIN(E5,G5,I5)</f>
        <v>712</v>
      </c>
      <c r="R5" s="14">
        <f>Q5</f>
        <v>712</v>
      </c>
      <c r="S5" s="14"/>
      <c r="T5" s="14">
        <f t="shared" ref="T5:T6" si="3">R5*C5</f>
        <v>7120</v>
      </c>
    </row>
    <row r="6" spans="1:20" ht="54" customHeight="1">
      <c r="A6" s="26">
        <v>2</v>
      </c>
      <c r="B6" s="31" t="s">
        <v>23</v>
      </c>
      <c r="C6" s="32">
        <v>10</v>
      </c>
      <c r="D6" s="25" t="s">
        <v>21</v>
      </c>
      <c r="E6" s="24">
        <v>688</v>
      </c>
      <c r="F6" s="14">
        <f t="shared" ref="F6" si="4">E6*C6</f>
        <v>6880</v>
      </c>
      <c r="G6" s="14">
        <v>675</v>
      </c>
      <c r="H6" s="14">
        <f t="shared" si="1"/>
        <v>6750</v>
      </c>
      <c r="I6" s="14">
        <v>655</v>
      </c>
      <c r="J6" s="14">
        <v>655</v>
      </c>
      <c r="K6" s="28"/>
      <c r="L6" s="28"/>
      <c r="M6" s="27"/>
      <c r="N6" s="28">
        <f t="shared" ref="N6" si="5">AVERAGE(E6,G6,I6)</f>
        <v>672.66666666666663</v>
      </c>
      <c r="O6" s="30">
        <f t="shared" ref="O6" si="6">STDEV(E6,G6,I6)</f>
        <v>16.623276853056744</v>
      </c>
      <c r="P6" s="4">
        <f t="shared" si="2"/>
        <v>2.471250275479199</v>
      </c>
      <c r="Q6" s="14">
        <f>MIN(E6,G6,I6)</f>
        <v>655</v>
      </c>
      <c r="R6" s="14">
        <f>Q6</f>
        <v>655</v>
      </c>
      <c r="S6" s="14"/>
      <c r="T6" s="14">
        <f t="shared" si="3"/>
        <v>6550</v>
      </c>
    </row>
    <row r="7" spans="1:20">
      <c r="A7" s="41" t="s">
        <v>19</v>
      </c>
      <c r="B7" s="42"/>
      <c r="C7" s="42"/>
      <c r="D7" s="42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4"/>
      <c r="R7" s="23">
        <f>SUM(R5:R6)</f>
        <v>1367</v>
      </c>
      <c r="S7" s="29"/>
      <c r="T7" s="29"/>
    </row>
    <row r="8" spans="1:20">
      <c r="A8" s="45" t="s">
        <v>12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13" t="e">
        <f>SUM(#REF!)</f>
        <v>#REF!</v>
      </c>
      <c r="T8" s="19">
        <f>SUM(T5:T6)</f>
        <v>13670</v>
      </c>
    </row>
    <row r="9" spans="1:20" ht="35.25" customHeight="1">
      <c r="A9" s="51" t="s">
        <v>27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>
      <c r="A10" s="52" t="s">
        <v>10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4"/>
    </row>
    <row r="11" spans="1:20">
      <c r="A11" s="45" t="s">
        <v>26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sheetProtection selectLockedCells="1" selectUnlockedCells="1"/>
  <mergeCells count="24">
    <mergeCell ref="A7:Q7"/>
    <mergeCell ref="A11:T11"/>
    <mergeCell ref="B2:B4"/>
    <mergeCell ref="N2:P2"/>
    <mergeCell ref="P3:P4"/>
    <mergeCell ref="Q3:Q4"/>
    <mergeCell ref="N3:N4"/>
    <mergeCell ref="I3:J3"/>
    <mergeCell ref="C2:C4"/>
    <mergeCell ref="A9:T9"/>
    <mergeCell ref="A10:T10"/>
    <mergeCell ref="A8:R8"/>
    <mergeCell ref="E2:M2"/>
    <mergeCell ref="A1:T1"/>
    <mergeCell ref="D2:D4"/>
    <mergeCell ref="E3:F3"/>
    <mergeCell ref="S3:S4"/>
    <mergeCell ref="R3:R4"/>
    <mergeCell ref="O3:O4"/>
    <mergeCell ref="K3:M3"/>
    <mergeCell ref="T3:T4"/>
    <mergeCell ref="Q2:T2"/>
    <mergeCell ref="A2:A4"/>
    <mergeCell ref="G3:H3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2026-03-04T06:06:45Z</cp:lastPrinted>
  <dcterms:created xsi:type="dcterms:W3CDTF">2014-01-29T10:37:40Z</dcterms:created>
  <dcterms:modified xsi:type="dcterms:W3CDTF">2026-07-20T10:09:26Z</dcterms:modified>
</cp:coreProperties>
</file>