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00"/>
  </bookViews>
  <sheets>
    <sheet name="Лист1"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 i="1" l="1"/>
  <c r="O4" i="1"/>
  <c r="N4" i="1"/>
  <c r="K4" i="1" l="1"/>
  <c r="L4" i="1" s="1"/>
  <c r="M4" i="1" s="1"/>
  <c r="Q4" i="1" s="1"/>
  <c r="Q5" i="1" s="1"/>
  <c r="H4" i="1"/>
  <c r="I4" i="1" s="1"/>
  <c r="J4" i="1" s="1"/>
</calcChain>
</file>

<file path=xl/sharedStrings.xml><?xml version="1.0" encoding="utf-8"?>
<sst xmlns="http://schemas.openxmlformats.org/spreadsheetml/2006/main" count="30" uniqueCount="30">
  <si>
    <t>№</t>
  </si>
  <si>
    <t>Наименование предмета контракта</t>
  </si>
  <si>
    <t>Ед. изм</t>
  </si>
  <si>
    <t>Кол-во</t>
  </si>
  <si>
    <t>Источник информации о цене (руб./ед.изм.)</t>
  </si>
  <si>
    <t>Однородность совокупности значений выявленных цен, используемых в расчете НМЦК**</t>
  </si>
  <si>
    <t>НМЦК, определенная методом сопоставимых рыночных цен (анализа рынка)*</t>
  </si>
  <si>
    <t xml:space="preserve">Средняя арифметическая цена за единицу     &lt;ц&gt; </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</si>
  <si>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</si>
  <si>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</si>
  <si>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</si>
  <si>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</si>
  <si>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</si>
  <si>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</si>
  <si>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</si>
  <si>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Предложение цены  №1</t>
  </si>
  <si>
    <t>Предложение цены  №2</t>
  </si>
  <si>
    <t>Предложение цены  №3</t>
  </si>
  <si>
    <t>кг</t>
  </si>
  <si>
    <t xml:space="preserve">Сахар белый свекловичный в твердом состоянии без вкусоароматических или красящих добавок              ОКПД2 10.81.12.110           
КТРУ  10.81.12.110-00007
</t>
  </si>
  <si>
    <t>Зам. начальника  ОКБИиХО</t>
  </si>
  <si>
    <t>лейтенант вн. службы</t>
  </si>
  <si>
    <t>Е.Д. Трофимова</t>
  </si>
  <si>
    <t>Дата расчета: 10.07.2026</t>
  </si>
  <si>
    <r>
      <t xml:space="preserve">Предложение №1 Вх.   </t>
    </r>
    <r>
      <rPr>
        <sz val="13"/>
        <rFont val="XO Thames"/>
        <family val="1"/>
        <charset val="204"/>
      </rPr>
      <t>№ 24/ТО/47/1-4779 от 09.07.2026</t>
    </r>
    <r>
      <rPr>
        <sz val="13"/>
        <color theme="1"/>
        <rFont val="XO Thames"/>
        <family val="1"/>
        <charset val="204"/>
      </rPr>
      <t xml:space="preserve"> на запрос от 08.07.2026 г. № 24/ТО/47/21-8862.</t>
    </r>
  </si>
  <si>
    <t>Предложение №2 Вх.   Вх.   № 24/ТО/47/1-4778 от 09.07.2026  на запрос от 08.07.2026 г. № 24/ТО/47/21-8864.</t>
  </si>
  <si>
    <t>Предложение №3 Вх.   Вх.   № 24/ТО/47/1-4780 от 09.07.2026  на запрос от 08.07.2026 г. № 24/ТО/47/21-8865.</t>
  </si>
  <si>
    <r>
      <rPr>
        <b/>
        <sz val="13"/>
        <color theme="1"/>
        <rFont val="XO Thames"/>
        <family val="1"/>
        <charset val="204"/>
      </rPr>
      <t>Расчет и обоснование цены контракта</t>
    </r>
    <r>
      <rPr>
        <sz val="13"/>
        <color theme="1"/>
        <rFont val="XO Thames"/>
        <family val="1"/>
        <charset val="204"/>
      </rPr>
      <t xml:space="preserve">
В целях соблюдения требований Федерального закона от 05.04.2013  № 44-ФЗ «О контрактной системе в сфере закупок товаров, работ, услуг для обеспечения государственных и муниципальных нужд» определения порядка формирования начальной (максимальной) цены контракта Заказчиком  проведен мониторинг цен на Сахар белый свекловичный в твердом состоянии без вкусоароматических или красящих добавок в рамках Государственного оборонного заказа.
ФКУ ИК-5 ГУФСИН России по Красноярскому краю, удовлетворяющие требованиям заказчика. При определении начальной (максимальной) цены контракта Заказчиком использовался метод сопоставимых рыночных цен.
Цена контракта  рассчитана государственным заказчиком на основании ценовых предложений потенциальных участников закупки
</t>
    </r>
  </si>
  <si>
    <t>В результате проведенного расчета Н(М)ЦК, ЦКЕП контракта составила, руб.: 90 475,00</t>
  </si>
  <si>
    <r>
      <t xml:space="preserve">На запросы 08.07.2026 г. № 24/ТО/47/21-8861, 08.07.2026 г. № 24/ТО/47/21-8866 более коммерческих предложений не поступало. Из выше приведенной таблицы следует, что цена предложения №1 является самой низкой (ниже средней) и составляет </t>
    </r>
    <r>
      <rPr>
        <b/>
        <sz val="10"/>
        <color theme="1"/>
        <rFont val="Times New Roman"/>
        <family val="1"/>
        <charset val="204"/>
      </rPr>
      <t>82 500,00</t>
    </r>
    <r>
      <rPr>
        <sz val="10"/>
        <color theme="1"/>
        <rFont val="Times New Roman"/>
        <family val="1"/>
        <charset val="204"/>
      </rPr>
      <t xml:space="preserve">. На *Определение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</si>
</sst>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9" x14ac:knownFonts="1">
    <font>
      <sz val="11"/>
      <color theme="1"/>
      <name val="Calibri"/>
      <family val="2"/>
      <charset val="204"/>
      <scheme val="minor"/>
    </font>
    <font>
      <sz val="13"/>
      <color theme="1"/>
      <name val="XO Thames"/>
      <family val="1"/>
      <charset val="204"/>
    </font>
    <font>
      <b/>
      <sz val="13"/>
      <color theme="1"/>
      <name val="XO Thames"/>
      <family val="1"/>
      <charset val="204"/>
    </font>
    <font>
      <b/>
      <sz val="10"/>
      <color indexed="8"/>
      <name val="Times New Roman"/>
      <family val="1"/>
      <charset val="204"/>
    </font>
    <font>
      <sz val="10"/>
      <color theme="1"/>
      <name val="Times New Roman"/>
      <family val="1"/>
      <charset val="204"/>
    </font>
    <font>
      <i/>
      <sz val="10"/>
      <color indexed="8"/>
      <name val="Times New Roman"/>
      <family val="1"/>
      <charset val="204"/>
    </font>
    <font>
      <sz val="10"/>
      <color indexed="8"/>
      <name val="Times New Roman"/>
      <family val="1"/>
      <charset val="204"/>
    </font>
    <font>
      <b/>
      <sz val="10"/>
      <color theme="1"/>
      <name val="Times New Roman"/>
      <family val="1"/>
      <charset val="204"/>
    </font>
    <font>
      <sz val="13"/>
      <name val="XO Thames"/>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1" fillId="0" borderId="1" xfId="0" applyFont="1" applyBorder="1" applyAlignment="1">
      <alignment horizontal="center" vertical="center" wrapText="1"/>
    </xf>
    <xf numFmtId="0" fontId="1" fillId="0" borderId="0" xfId="0" applyFont="1" applyAlignment="1">
      <alignment vertical="center"/>
    </xf>
    <xf numFmtId="0" fontId="1" fillId="0" borderId="6" xfId="0" applyFont="1" applyBorder="1" applyAlignment="1">
      <alignment horizontal="justify" vertical="center" wrapText="1"/>
    </xf>
    <xf numFmtId="2"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3" fillId="0" borderId="8" xfId="0" applyFont="1" applyBorder="1" applyAlignment="1">
      <alignment horizontal="center" vertical="top" wrapText="1"/>
    </xf>
    <xf numFmtId="0" fontId="3" fillId="0" borderId="8" xfId="0" applyFont="1" applyFill="1" applyBorder="1" applyAlignment="1">
      <alignment horizontal="center" vertical="top" wrapText="1"/>
    </xf>
    <xf numFmtId="0" fontId="6" fillId="0" borderId="8" xfId="0" applyFont="1" applyBorder="1" applyAlignment="1">
      <alignment horizontal="center" vertical="top" wrapText="1"/>
    </xf>
    <xf numFmtId="0" fontId="7" fillId="0" borderId="8" xfId="0" applyFont="1" applyBorder="1" applyAlignment="1">
      <alignment horizontal="center" vertical="top" wrapText="1"/>
    </xf>
    <xf numFmtId="0" fontId="6" fillId="0" borderId="1"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4" fillId="0" borderId="1" xfId="0" applyNumberFormat="1" applyFont="1" applyBorder="1" applyAlignment="1">
      <alignment horizontal="center" vertical="center" shrinkToFit="1"/>
    </xf>
    <xf numFmtId="2" fontId="6" fillId="2" borderId="1" xfId="0" applyNumberFormat="1" applyFont="1" applyFill="1" applyBorder="1" applyAlignment="1">
      <alignment horizontal="center" vertical="center" shrinkToFit="1"/>
    </xf>
    <xf numFmtId="164" fontId="6" fillId="0" borderId="1" xfId="0" applyNumberFormat="1" applyFont="1" applyBorder="1" applyAlignment="1">
      <alignment horizontal="center" vertical="center" shrinkToFit="1"/>
    </xf>
    <xf numFmtId="2" fontId="6" fillId="0" borderId="1" xfId="0" applyNumberFormat="1" applyFont="1" applyBorder="1" applyAlignment="1">
      <alignment horizontal="center" vertical="center" shrinkToFit="1"/>
    </xf>
    <xf numFmtId="0" fontId="7" fillId="0" borderId="0" xfId="0" applyFont="1" applyBorder="1" applyAlignment="1">
      <alignment vertical="center"/>
    </xf>
    <xf numFmtId="2" fontId="7" fillId="0" borderId="0" xfId="0" applyNumberFormat="1" applyFont="1" applyAlignment="1">
      <alignment vertical="center"/>
    </xf>
    <xf numFmtId="0" fontId="4" fillId="0" borderId="0" xfId="0" applyFont="1"/>
    <xf numFmtId="4" fontId="7" fillId="0" borderId="0" xfId="0" applyNumberFormat="1" applyFont="1"/>
    <xf numFmtId="0" fontId="1" fillId="0" borderId="1" xfId="0" applyFont="1" applyFill="1" applyBorder="1" applyAlignment="1">
      <alignment horizontal="center" vertical="center" wrapText="1"/>
    </xf>
    <xf numFmtId="2" fontId="3" fillId="0" borderId="1" xfId="0" applyNumberFormat="1" applyFont="1" applyBorder="1" applyAlignment="1">
      <alignment horizontal="center" vertical="center" shrinkToFit="1"/>
    </xf>
    <xf numFmtId="0" fontId="3" fillId="0" borderId="3" xfId="0" applyFont="1" applyBorder="1" applyAlignment="1">
      <alignment horizontal="center" vertical="top" wrapText="1"/>
    </xf>
    <xf numFmtId="0" fontId="4" fillId="0" borderId="4" xfId="0" applyFont="1" applyBorder="1" applyAlignment="1"/>
    <xf numFmtId="0" fontId="4" fillId="0" borderId="5" xfId="0" applyFont="1" applyBorder="1" applyAlignment="1"/>
    <xf numFmtId="0" fontId="7" fillId="0" borderId="0" xfId="0" applyFont="1" applyBorder="1" applyAlignment="1">
      <alignment horizontal="left" vertical="center"/>
    </xf>
    <xf numFmtId="0" fontId="4" fillId="0" borderId="0" xfId="0" applyFont="1" applyAlignment="1">
      <alignment horizontal="left"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19050</xdr:colOff>
      <xdr:row>2</xdr:row>
      <xdr:rowOff>952500</xdr:rowOff>
    </xdr:from>
    <xdr:to>
      <xdr:col>8</xdr:col>
      <xdr:colOff>0</xdr:colOff>
      <xdr:row>2</xdr:row>
      <xdr:rowOff>1304925</xdr:rowOff>
    </xdr:to>
    <xdr:pic>
      <xdr:nvPicPr>
        <xdr:cNvPr id="18"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19"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xdr:colOff>
      <xdr:row>2</xdr:row>
      <xdr:rowOff>952500</xdr:rowOff>
    </xdr:from>
    <xdr:to>
      <xdr:col>8</xdr:col>
      <xdr:colOff>0</xdr:colOff>
      <xdr:row>2</xdr:row>
      <xdr:rowOff>1304925</xdr:rowOff>
    </xdr:to>
    <xdr:pic>
      <xdr:nvPicPr>
        <xdr:cNvPr id="20"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21"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2</xdr:row>
      <xdr:rowOff>952500</xdr:rowOff>
    </xdr:from>
    <xdr:to>
      <xdr:col>10</xdr:col>
      <xdr:colOff>0</xdr:colOff>
      <xdr:row>2</xdr:row>
      <xdr:rowOff>1304925</xdr:rowOff>
    </xdr:to>
    <xdr:pic>
      <xdr:nvPicPr>
        <xdr:cNvPr id="2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5115" y="8613913"/>
          <a:ext cx="792646"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19050</xdr:colOff>
      <xdr:row>2</xdr:row>
      <xdr:rowOff>923925</xdr:rowOff>
    </xdr:from>
    <xdr:to>
      <xdr:col>8</xdr:col>
      <xdr:colOff>1019175</xdr:colOff>
      <xdr:row>2</xdr:row>
      <xdr:rowOff>1362075</xdr:rowOff>
    </xdr:to>
    <xdr:pic>
      <xdr:nvPicPr>
        <xdr:cNvPr id="23"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63420" y="8585338"/>
          <a:ext cx="7905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789333</xdr:colOff>
      <xdr:row>2</xdr:row>
      <xdr:rowOff>332961</xdr:rowOff>
    </xdr:from>
    <xdr:to>
      <xdr:col>10</xdr:col>
      <xdr:colOff>768213</xdr:colOff>
      <xdr:row>2</xdr:row>
      <xdr:rowOff>694911</xdr:rowOff>
    </xdr:to>
    <xdr:pic>
      <xdr:nvPicPr>
        <xdr:cNvPr id="24"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12268" y="2685222"/>
          <a:ext cx="790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304800</xdr:colOff>
      <xdr:row>2</xdr:row>
      <xdr:rowOff>1238250</xdr:rowOff>
    </xdr:from>
    <xdr:to>
      <xdr:col>10</xdr:col>
      <xdr:colOff>457200</xdr:colOff>
      <xdr:row>2</xdr:row>
      <xdr:rowOff>1466850</xdr:rowOff>
    </xdr:to>
    <xdr:pic>
      <xdr:nvPicPr>
        <xdr:cNvPr id="25"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72561"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tabSelected="1" view="pageBreakPreview" zoomScale="90" zoomScaleNormal="115" zoomScaleSheetLayoutView="90" workbookViewId="0">
      <selection activeCell="E12" sqref="E12"/>
    </sheetView>
  </sheetViews>
  <sheetFormatPr defaultRowHeight="16.5" x14ac:dyDescent="0.25"/>
  <cols>
    <col min="1" max="1" width="9.140625" style="1"/>
    <col min="2" max="2" width="23.5703125" style="1" customWidth="1"/>
    <col min="3" max="3" width="11.42578125" style="1" customWidth="1"/>
    <col min="4" max="4" width="12.42578125" style="1" customWidth="1"/>
    <col min="5" max="5" width="25.7109375" style="1" customWidth="1"/>
    <col min="6" max="6" width="24.5703125" style="1" customWidth="1"/>
    <col min="7" max="7" width="24.85546875" style="1" customWidth="1"/>
    <col min="8" max="8" width="24.28515625" style="1" customWidth="1"/>
    <col min="9" max="11" width="12.140625" style="1" customWidth="1"/>
    <col min="12" max="12" width="13.42578125" style="1" customWidth="1"/>
    <col min="13" max="13" width="11" style="1" bestFit="1" customWidth="1"/>
    <col min="14" max="16" width="11" style="1" customWidth="1"/>
    <col min="17" max="17" width="9.5703125" style="1" bestFit="1" customWidth="1"/>
    <col min="18" max="16384" width="9.140625" style="1"/>
  </cols>
  <sheetData>
    <row r="1" spans="1:18" ht="151.5" customHeight="1" x14ac:dyDescent="0.25">
      <c r="A1" s="30" t="s">
        <v>27</v>
      </c>
      <c r="B1" s="31"/>
      <c r="C1" s="31"/>
      <c r="D1" s="31"/>
      <c r="E1" s="31"/>
      <c r="F1" s="31"/>
      <c r="G1" s="31"/>
      <c r="H1" s="31"/>
      <c r="I1" s="31"/>
      <c r="J1" s="31"/>
      <c r="K1" s="31"/>
      <c r="L1" s="31"/>
    </row>
    <row r="2" spans="1:18" ht="33.75" customHeight="1" x14ac:dyDescent="0.25">
      <c r="A2" s="32" t="s">
        <v>0</v>
      </c>
      <c r="B2" s="34" t="s">
        <v>1</v>
      </c>
      <c r="C2" s="34" t="s">
        <v>2</v>
      </c>
      <c r="D2" s="34" t="s">
        <v>3</v>
      </c>
      <c r="E2" s="36" t="s">
        <v>4</v>
      </c>
      <c r="F2" s="36"/>
      <c r="G2" s="36"/>
      <c r="H2" s="37" t="s">
        <v>5</v>
      </c>
      <c r="I2" s="37"/>
      <c r="J2" s="37"/>
      <c r="K2" s="25" t="s">
        <v>6</v>
      </c>
      <c r="L2" s="26"/>
      <c r="M2" s="26"/>
      <c r="N2" s="26"/>
      <c r="O2" s="26"/>
      <c r="P2" s="26"/>
      <c r="Q2" s="27"/>
      <c r="R2" s="5"/>
    </row>
    <row r="3" spans="1:18" ht="267" customHeight="1" thickBot="1" x14ac:dyDescent="0.3">
      <c r="A3" s="33"/>
      <c r="B3" s="35"/>
      <c r="C3" s="35"/>
      <c r="D3" s="35"/>
      <c r="E3" s="4" t="s">
        <v>24</v>
      </c>
      <c r="F3" s="4" t="s">
        <v>25</v>
      </c>
      <c r="G3" s="4" t="s">
        <v>26</v>
      </c>
      <c r="H3" s="9" t="s">
        <v>7</v>
      </c>
      <c r="I3" s="9" t="s">
        <v>8</v>
      </c>
      <c r="J3" s="10" t="s">
        <v>9</v>
      </c>
      <c r="K3" s="11" t="s">
        <v>14</v>
      </c>
      <c r="L3" s="12" t="s">
        <v>10</v>
      </c>
      <c r="M3" s="12" t="s">
        <v>11</v>
      </c>
      <c r="N3" s="23" t="s">
        <v>15</v>
      </c>
      <c r="O3" s="23" t="s">
        <v>16</v>
      </c>
      <c r="P3" s="23" t="s">
        <v>17</v>
      </c>
      <c r="Q3" s="12" t="s">
        <v>12</v>
      </c>
      <c r="R3" s="5"/>
    </row>
    <row r="4" spans="1:18" ht="182.25" thickBot="1" x14ac:dyDescent="0.3">
      <c r="A4" s="13">
        <v>1</v>
      </c>
      <c r="B4" s="6" t="s">
        <v>19</v>
      </c>
      <c r="C4" s="4" t="s">
        <v>18</v>
      </c>
      <c r="D4" s="4">
        <v>1100</v>
      </c>
      <c r="E4" s="7">
        <v>75</v>
      </c>
      <c r="F4" s="7">
        <v>83.75</v>
      </c>
      <c r="G4" s="7">
        <v>88</v>
      </c>
      <c r="H4" s="14">
        <f t="shared" ref="H4" si="0">AVERAGE(E4:G4)</f>
        <v>82.25</v>
      </c>
      <c r="I4" s="15">
        <f t="shared" ref="I4" si="1">SQRT(((SUM((POWER(E4-H4,2)),(POWER(F4-H4,2)),(POWER(G4-H4,2)))/(COLUMNS(E4:G4)-1))))</f>
        <v>6.6285367917814257</v>
      </c>
      <c r="J4" s="15">
        <f t="shared" ref="J4" si="2">I4/H4*100</f>
        <v>8.059011296998694</v>
      </c>
      <c r="K4" s="16">
        <f t="shared" ref="K4" si="3">((D4/3)*(SUM(E4:G4)))</f>
        <v>90475</v>
      </c>
      <c r="L4" s="17">
        <f t="shared" ref="L4" si="4">K4/D4</f>
        <v>82.25</v>
      </c>
      <c r="M4" s="18">
        <f>ROUND(L4,2)</f>
        <v>82.25</v>
      </c>
      <c r="N4" s="24">
        <f>E4*D4</f>
        <v>82500</v>
      </c>
      <c r="O4" s="24">
        <f>F4*D4</f>
        <v>92125</v>
      </c>
      <c r="P4" s="24">
        <f>G4*D4</f>
        <v>96800</v>
      </c>
      <c r="Q4" s="18">
        <f>M4*D4</f>
        <v>90475</v>
      </c>
    </row>
    <row r="5" spans="1:18" ht="25.5" customHeight="1" x14ac:dyDescent="0.25">
      <c r="A5" s="28" t="s">
        <v>28</v>
      </c>
      <c r="B5" s="28"/>
      <c r="C5" s="28"/>
      <c r="D5" s="28"/>
      <c r="E5" s="28"/>
      <c r="F5" s="28"/>
      <c r="G5" s="28"/>
      <c r="H5" s="19"/>
      <c r="I5" s="19"/>
      <c r="J5" s="19"/>
      <c r="K5" s="20"/>
      <c r="L5" s="21"/>
      <c r="M5" s="21"/>
      <c r="N5" s="21"/>
      <c r="O5" s="21"/>
      <c r="P5" s="21"/>
      <c r="Q5" s="22">
        <f>Q4</f>
        <v>90475</v>
      </c>
    </row>
    <row r="6" spans="1:18" ht="51.75" customHeight="1" x14ac:dyDescent="0.25">
      <c r="A6" s="29" t="s">
        <v>29</v>
      </c>
      <c r="B6" s="29"/>
      <c r="C6" s="29"/>
      <c r="D6" s="29"/>
      <c r="E6" s="29"/>
      <c r="F6" s="29"/>
      <c r="G6" s="29"/>
      <c r="H6" s="29"/>
      <c r="I6" s="29"/>
      <c r="J6" s="29"/>
      <c r="K6" s="29"/>
      <c r="L6" s="21"/>
      <c r="M6" s="21"/>
      <c r="N6" s="21"/>
      <c r="O6" s="21"/>
      <c r="P6" s="21"/>
      <c r="Q6" s="21"/>
    </row>
    <row r="7" spans="1:18" ht="20.25" customHeight="1" x14ac:dyDescent="0.25">
      <c r="A7" s="21" t="s">
        <v>13</v>
      </c>
      <c r="B7" s="21"/>
      <c r="C7" s="21"/>
      <c r="D7" s="21"/>
      <c r="E7" s="21"/>
      <c r="F7" s="21"/>
      <c r="G7" s="21"/>
      <c r="H7" s="21"/>
      <c r="I7" s="21"/>
      <c r="J7" s="21"/>
      <c r="K7" s="21"/>
      <c r="L7" s="21"/>
      <c r="M7" s="21"/>
      <c r="N7" s="21"/>
      <c r="O7" s="21"/>
      <c r="P7" s="21"/>
      <c r="Q7" s="21"/>
    </row>
    <row r="8" spans="1:18" x14ac:dyDescent="0.25">
      <c r="A8" s="8"/>
      <c r="B8" s="8"/>
      <c r="C8" s="8"/>
      <c r="D8" s="8"/>
      <c r="E8" s="8"/>
      <c r="F8" s="8"/>
      <c r="G8" s="8"/>
      <c r="H8" s="8"/>
      <c r="I8" s="8"/>
      <c r="J8" s="8"/>
      <c r="K8" s="8"/>
    </row>
    <row r="10" spans="1:18" x14ac:dyDescent="0.25">
      <c r="B10" s="2" t="s">
        <v>20</v>
      </c>
    </row>
    <row r="11" spans="1:18" x14ac:dyDescent="0.25">
      <c r="B11" s="2" t="s">
        <v>21</v>
      </c>
      <c r="C11" s="3"/>
      <c r="D11" s="3"/>
      <c r="E11" s="3"/>
      <c r="F11" s="3"/>
      <c r="H11" s="1" t="s">
        <v>22</v>
      </c>
    </row>
    <row r="13" spans="1:18" x14ac:dyDescent="0.25">
      <c r="B13" s="1" t="s">
        <v>23</v>
      </c>
    </row>
    <row r="15" spans="1:18" ht="25.5" customHeight="1" x14ac:dyDescent="0.25"/>
    <row r="16" spans="1:18" ht="25.5" customHeight="1" x14ac:dyDescent="0.25"/>
    <row r="17" ht="25.5" customHeight="1" x14ac:dyDescent="0.25"/>
    <row r="18" ht="25.5" customHeight="1" x14ac:dyDescent="0.25"/>
    <row r="19" ht="25.5" customHeight="1" x14ac:dyDescent="0.25"/>
  </sheetData>
  <mergeCells count="10">
    <mergeCell ref="K2:Q2"/>
    <mergeCell ref="A5:G5"/>
    <mergeCell ref="A6:K6"/>
    <mergeCell ref="A1:L1"/>
    <mergeCell ref="A2:A3"/>
    <mergeCell ref="B2:B3"/>
    <mergeCell ref="C2:C3"/>
    <mergeCell ref="D2:D3"/>
    <mergeCell ref="E2:G2"/>
    <mergeCell ref="H2:J2"/>
  </mergeCells>
  <pageMargins left="0.7" right="0.7" top="0.75" bottom="0.75" header="0.3" footer="0.3"/>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 Владимирович Жоромский</dc:creator>
  <cp:lastModifiedBy>Курц Д.А.</cp:lastModifiedBy>
  <cp:lastPrinted>2026-07-10T03:40:36Z</cp:lastPrinted>
  <dcterms:created xsi:type="dcterms:W3CDTF">2023-03-05T15:10:55Z</dcterms:created>
  <dcterms:modified xsi:type="dcterms:W3CDTF">2026-07-10T03:43:23Z</dcterms:modified>
</cp:coreProperties>
</file>