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gbuntp.local\fgbuntp\Отдел организации закупок\ЗАКУПКИ\44\2026\п.4\000_Химико-токс.исследования\"/>
    </mc:Choice>
  </mc:AlternateContent>
  <bookViews>
    <workbookView xWindow="0" yWindow="0" windowWidth="23040" windowHeight="9192"/>
  </bookViews>
  <sheets>
    <sheet name="Приложение №1_Расчет НМЦК" sheetId="6" r:id="rId1"/>
    <sheet name="Лист1" sheetId="8" r:id="rId2"/>
  </sheets>
  <definedNames>
    <definedName name="_xlnm.Print_Titles" localSheetId="0">'Приложение №1_Расчет НМЦК'!$10:$11</definedName>
  </definedNames>
  <calcPr calcId="162913"/>
</workbook>
</file>

<file path=xl/calcChain.xml><?xml version="1.0" encoding="utf-8"?>
<calcChain xmlns="http://schemas.openxmlformats.org/spreadsheetml/2006/main">
  <c r="K14" i="6" l="1"/>
  <c r="E7" i="6" s="1"/>
  <c r="H12" i="6" l="1"/>
  <c r="K12" i="6" s="1"/>
  <c r="I12" i="6"/>
  <c r="J12" i="6" l="1"/>
  <c r="K13" i="6"/>
</calcChain>
</file>

<file path=xl/sharedStrings.xml><?xml version="1.0" encoding="utf-8"?>
<sst xmlns="http://schemas.openxmlformats.org/spreadsheetml/2006/main" count="26" uniqueCount="25">
  <si>
    <t>Среднее квадратичное отклонение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</si>
  <si>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</si>
  <si>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</si>
  <si>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</si>
  <si>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№ п/п</t>
  </si>
  <si>
    <t xml:space="preserve">                      (указывается предмет контракта)</t>
  </si>
  <si>
    <t>НМЦК *  (руб)</t>
  </si>
  <si>
    <t xml:space="preserve">Единица измерения               
</t>
  </si>
  <si>
    <t xml:space="preserve">Количество  
</t>
  </si>
  <si>
    <t>Метод сопоставимых рыночных цен (анализа рынка).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</t>
  </si>
  <si>
    <t xml:space="preserve">Средняя арифметическая цена за единицу     (руб.) &lt;ц&gt;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</si>
  <si>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</si>
  <si>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Используемый метод определения Н(М)ЦК с обоснованием</t>
  </si>
  <si>
    <t>Дата подготовки обоснования Н(М)ЦК</t>
  </si>
  <si>
    <t xml:space="preserve">Наименование услуги                                                       </t>
  </si>
  <si>
    <t>руб.</t>
  </si>
  <si>
    <t>В результате проведенного расчета  сумма цен единиц услуг составила, руб.:</t>
  </si>
  <si>
    <t>Начальная (максимальная) цена</t>
  </si>
  <si>
    <t>Обоснование начальной (максимальной) цены конракта</t>
  </si>
  <si>
    <t>Оказание медицинских услуг (химико-токсикологическое исследование биологического материала)</t>
  </si>
  <si>
    <t>чел</t>
  </si>
  <si>
    <t>Учитывая, что закупка будет осуществляться по п.4 ч.1 ст.93 ФЗ-44 на ЕАТ, то Заказчик принимает решение определение НМЦК по наименьшей стоимости, руб.:</t>
  </si>
  <si>
    <r>
      <t xml:space="preserve">Цена единицы продукции, указанная в источнике № 1
</t>
    </r>
    <r>
      <rPr>
        <sz val="10"/>
        <color indexed="8"/>
        <rFont val="Times New Roman"/>
        <family val="1"/>
        <charset val="204"/>
      </rPr>
      <t>вх.№ 05-03/50.6 от 14.05.2026</t>
    </r>
  </si>
  <si>
    <r>
      <t xml:space="preserve">Цена единицы продукции, указанная в источнике № 2 </t>
    </r>
    <r>
      <rPr>
        <sz val="10"/>
        <rFont val="Times New Roman"/>
        <family val="1"/>
        <charset val="204"/>
      </rPr>
      <t>вх.№ 05-03/50.1 от 14.05.2026</t>
    </r>
  </si>
  <si>
    <r>
      <t xml:space="preserve">Цена единицы продукции, указанная в источнике № 3 </t>
    </r>
    <r>
      <rPr>
        <sz val="10"/>
        <rFont val="Times New Roman"/>
        <family val="1"/>
        <charset val="204"/>
      </rPr>
      <t>вх.№ 05-03/50.8 от 15.05.2026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</si>
</sst>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10" fillId="0" borderId="0" xfId="0" applyFont="1"/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1" fillId="0" borderId="0" xfId="0" applyNumberFormat="1" applyFont="1"/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0" fillId="0" borderId="0" xfId="0" applyNumberFormat="1"/>
    <xf numFmtId="4" fontId="16" fillId="0" borderId="0" xfId="0" applyNumberFormat="1" applyFont="1"/>
    <xf numFmtId="4" fontId="16" fillId="3" borderId="0" xfId="0" applyNumberFormat="1" applyFont="1" applyFill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17" xfId="0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4" fontId="14" fillId="0" borderId="20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21" fillId="0" borderId="17" xfId="0" applyFont="1" applyFill="1" applyBorder="1" applyAlignment="1">
      <alignment horizontal="center" vertical="top" wrapText="1"/>
    </xf>
    <xf numFmtId="0" fontId="0" fillId="0" borderId="0" xfId="0"/>
    <xf numFmtId="0" fontId="10" fillId="0" borderId="0" xfId="0" applyFont="1"/>
    <xf numFmtId="4" fontId="14" fillId="0" borderId="20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22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14" fontId="13" fillId="2" borderId="13" xfId="0" applyNumberFormat="1" applyFont="1" applyFill="1" applyBorder="1" applyAlignment="1">
      <alignment horizontal="left" vertical="center" wrapText="1"/>
    </xf>
    <xf numFmtId="14" fontId="13" fillId="2" borderId="2" xfId="0" applyNumberFormat="1" applyFont="1" applyFill="1" applyBorder="1" applyAlignment="1">
      <alignment horizontal="left" vertical="center" wrapText="1"/>
    </xf>
    <xf numFmtId="14" fontId="13" fillId="0" borderId="3" xfId="0" applyNumberFormat="1" applyFont="1" applyBorder="1" applyAlignment="1">
      <alignment horizontal="left" vertical="center" wrapText="1"/>
    </xf>
  </cellXfs>
  <cellStyles count="3">
    <cellStyle name="Обычный" xfId="0" builtinId="0"/>
    <cellStyle name="Финансовый 2" xfId="1"/>
    <cellStyle name="Финансов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10</xdr:row>
      <xdr:rowOff>952500</xdr:rowOff>
    </xdr:from>
    <xdr:to>
      <xdr:col>8</xdr:col>
      <xdr:colOff>0</xdr:colOff>
      <xdr:row>10</xdr:row>
      <xdr:rowOff>1304925</xdr:rowOff>
    </xdr:to>
    <xdr:pic>
      <xdr:nvPicPr>
        <xdr:cNvPr id="8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0050" y="652462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10</xdr:row>
      <xdr:rowOff>1238250</xdr:rowOff>
    </xdr:from>
    <xdr:to>
      <xdr:col>8</xdr:col>
      <xdr:colOff>457200</xdr:colOff>
      <xdr:row>10</xdr:row>
      <xdr:rowOff>1466850</xdr:rowOff>
    </xdr:to>
    <xdr:pic>
      <xdr:nvPicPr>
        <xdr:cNvPr id="82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44025" y="68103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10</xdr:row>
      <xdr:rowOff>952500</xdr:rowOff>
    </xdr:from>
    <xdr:to>
      <xdr:col>8</xdr:col>
      <xdr:colOff>0</xdr:colOff>
      <xdr:row>10</xdr:row>
      <xdr:rowOff>1304925</xdr:rowOff>
    </xdr:to>
    <xdr:pic>
      <xdr:nvPicPr>
        <xdr:cNvPr id="8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0050" y="652462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10</xdr:row>
      <xdr:rowOff>1238250</xdr:rowOff>
    </xdr:from>
    <xdr:to>
      <xdr:col>8</xdr:col>
      <xdr:colOff>457200</xdr:colOff>
      <xdr:row>10</xdr:row>
      <xdr:rowOff>1466850</xdr:rowOff>
    </xdr:to>
    <xdr:pic>
      <xdr:nvPicPr>
        <xdr:cNvPr id="825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44025" y="68103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10</xdr:row>
      <xdr:rowOff>952500</xdr:rowOff>
    </xdr:from>
    <xdr:to>
      <xdr:col>10</xdr:col>
      <xdr:colOff>0</xdr:colOff>
      <xdr:row>10</xdr:row>
      <xdr:rowOff>1304925</xdr:rowOff>
    </xdr:to>
    <xdr:pic>
      <xdr:nvPicPr>
        <xdr:cNvPr id="8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86975" y="65246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10</xdr:row>
      <xdr:rowOff>923925</xdr:rowOff>
    </xdr:from>
    <xdr:to>
      <xdr:col>8</xdr:col>
      <xdr:colOff>1019175</xdr:colOff>
      <xdr:row>10</xdr:row>
      <xdr:rowOff>1362075</xdr:rowOff>
    </xdr:to>
    <xdr:pic>
      <xdr:nvPicPr>
        <xdr:cNvPr id="8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58275" y="64960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10</xdr:row>
      <xdr:rowOff>1466850</xdr:rowOff>
    </xdr:from>
    <xdr:to>
      <xdr:col>10</xdr:col>
      <xdr:colOff>1657350</xdr:colOff>
      <xdr:row>10</xdr:row>
      <xdr:rowOff>1828800</xdr:rowOff>
    </xdr:to>
    <xdr:pic>
      <xdr:nvPicPr>
        <xdr:cNvPr id="8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191875" y="7038975"/>
          <a:ext cx="1485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10</xdr:row>
      <xdr:rowOff>1238250</xdr:rowOff>
    </xdr:from>
    <xdr:to>
      <xdr:col>10</xdr:col>
      <xdr:colOff>457200</xdr:colOff>
      <xdr:row>10</xdr:row>
      <xdr:rowOff>1466850</xdr:rowOff>
    </xdr:to>
    <xdr:pic>
      <xdr:nvPicPr>
        <xdr:cNvPr id="82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25225" y="68103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16"/>
  <sheetViews>
    <sheetView tabSelected="1" view="pageBreakPreview" zoomScale="115" zoomScaleNormal="115" zoomScaleSheetLayoutView="115" workbookViewId="0">
      <selection activeCell="K16" sqref="K16"/>
    </sheetView>
  </sheetViews>
  <sheetFormatPr defaultColWidth="9.109375" defaultRowHeight="13.2" x14ac:dyDescent="0.25"/>
  <cols>
    <col min="1" max="1" width="4.33203125" style="5" customWidth="1"/>
    <col min="2" max="2" width="45.44140625" style="1" customWidth="1"/>
    <col min="3" max="3" width="11" style="1" customWidth="1"/>
    <col min="4" max="4" width="12.88671875" style="1" customWidth="1"/>
    <col min="5" max="7" width="16.6640625" style="1" customWidth="1"/>
    <col min="8" max="8" width="17" style="1" customWidth="1"/>
    <col min="9" max="9" width="15.44140625" style="1" customWidth="1"/>
    <col min="10" max="10" width="14.33203125" style="1" customWidth="1"/>
    <col min="11" max="11" width="28" style="1" customWidth="1"/>
    <col min="12" max="12" width="11.33203125" style="1" customWidth="1"/>
    <col min="13" max="13" width="11.88671875" style="1" customWidth="1"/>
    <col min="14" max="16384" width="9.109375" style="1"/>
  </cols>
  <sheetData>
    <row r="1" spans="1:26" ht="20.2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10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6" ht="6" customHeight="1" x14ac:dyDescent="0.2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.75" customHeight="1" x14ac:dyDescent="0.25">
      <c r="A3" s="51" t="s">
        <v>18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5" customFormat="1" ht="36.75" customHeight="1" x14ac:dyDescent="0.3">
      <c r="A4" s="52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25" customHeight="1" x14ac:dyDescent="0.25">
      <c r="A5" s="54" t="s">
        <v>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2"/>
      <c r="M5" s="2"/>
      <c r="N5" s="2"/>
      <c r="O5" s="2"/>
      <c r="P5" s="2"/>
      <c r="Q5" s="2"/>
      <c r="R5" s="2"/>
      <c r="S5" s="2"/>
      <c r="T5" s="3"/>
      <c r="U5" s="3"/>
      <c r="V5" s="3"/>
      <c r="W5" s="3"/>
      <c r="X5" s="3"/>
      <c r="Y5" s="3"/>
      <c r="Z5" s="3"/>
    </row>
    <row r="6" spans="1:26" ht="72" customHeight="1" x14ac:dyDescent="0.25">
      <c r="A6" s="55" t="s">
        <v>12</v>
      </c>
      <c r="B6" s="56"/>
      <c r="C6" s="56"/>
      <c r="D6" s="56"/>
      <c r="E6" s="57" t="s">
        <v>9</v>
      </c>
      <c r="F6" s="58"/>
      <c r="G6" s="58"/>
      <c r="H6" s="58"/>
      <c r="I6" s="58"/>
      <c r="J6" s="58"/>
      <c r="K6" s="59"/>
      <c r="L6" s="2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</row>
    <row r="7" spans="1:26" ht="21" customHeight="1" thickBot="1" x14ac:dyDescent="0.3">
      <c r="A7" s="38" t="s">
        <v>17</v>
      </c>
      <c r="B7" s="39"/>
      <c r="C7" s="39"/>
      <c r="D7" s="40"/>
      <c r="E7" s="24">
        <f>K14</f>
        <v>24000</v>
      </c>
      <c r="F7" s="60" t="s">
        <v>15</v>
      </c>
      <c r="G7" s="60"/>
      <c r="H7" s="60"/>
      <c r="I7" s="60"/>
      <c r="J7" s="60"/>
      <c r="K7" s="61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</row>
    <row r="8" spans="1:26" ht="20.25" customHeight="1" thickBot="1" x14ac:dyDescent="0.3">
      <c r="A8" s="38" t="s">
        <v>13</v>
      </c>
      <c r="B8" s="39"/>
      <c r="C8" s="39"/>
      <c r="D8" s="40"/>
      <c r="E8" s="62">
        <v>46168</v>
      </c>
      <c r="F8" s="62"/>
      <c r="G8" s="62"/>
      <c r="H8" s="62"/>
      <c r="I8" s="62"/>
      <c r="J8" s="62"/>
      <c r="K8" s="6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</row>
    <row r="9" spans="1:26" ht="11.25" customHeight="1" thickBot="1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8.5" customHeight="1" x14ac:dyDescent="0.25">
      <c r="A10" s="36" t="s">
        <v>4</v>
      </c>
      <c r="B10" s="42" t="s">
        <v>14</v>
      </c>
      <c r="C10" s="48" t="s">
        <v>7</v>
      </c>
      <c r="D10" s="42" t="s">
        <v>8</v>
      </c>
      <c r="E10" s="44" t="s">
        <v>2</v>
      </c>
      <c r="F10" s="44"/>
      <c r="G10" s="44"/>
      <c r="H10" s="45" t="s">
        <v>1</v>
      </c>
      <c r="I10" s="46"/>
      <c r="J10" s="47"/>
      <c r="K10" s="7" t="s">
        <v>6</v>
      </c>
    </row>
    <row r="11" spans="1:26" ht="150" customHeight="1" x14ac:dyDescent="0.25">
      <c r="A11" s="37"/>
      <c r="B11" s="43"/>
      <c r="C11" s="49"/>
      <c r="D11" s="43"/>
      <c r="E11" s="18" t="s">
        <v>22</v>
      </c>
      <c r="F11" s="28" t="s">
        <v>23</v>
      </c>
      <c r="G11" s="28" t="s">
        <v>24</v>
      </c>
      <c r="H11" s="16" t="s">
        <v>10</v>
      </c>
      <c r="I11" s="16" t="s">
        <v>0</v>
      </c>
      <c r="J11" s="18" t="s">
        <v>11</v>
      </c>
      <c r="K11" s="19" t="s">
        <v>3</v>
      </c>
    </row>
    <row r="12" spans="1:26" ht="51.75" customHeight="1" x14ac:dyDescent="0.25">
      <c r="A12" s="23">
        <v>1</v>
      </c>
      <c r="B12" s="25" t="s">
        <v>19</v>
      </c>
      <c r="C12" s="25" t="s">
        <v>20</v>
      </c>
      <c r="D12" s="26">
        <v>6</v>
      </c>
      <c r="E12" s="26">
        <v>5000</v>
      </c>
      <c r="F12" s="26">
        <v>3000</v>
      </c>
      <c r="G12" s="26">
        <v>4000</v>
      </c>
      <c r="H12" s="17">
        <f t="shared" ref="H12" si="0">ROUND(AVERAGE(E12:G12),2)</f>
        <v>4000</v>
      </c>
      <c r="I12" s="21">
        <f t="shared" ref="I12" si="1">STDEV(E12:G12)</f>
        <v>1000</v>
      </c>
      <c r="J12" s="21">
        <f t="shared" ref="J12" si="2">I12/H12*100</f>
        <v>25</v>
      </c>
      <c r="K12" s="22">
        <f t="shared" ref="K12" si="3">ROUND((H12*D12),2)</f>
        <v>24000</v>
      </c>
      <c r="L12" s="27"/>
    </row>
    <row r="13" spans="1:26" ht="15.75" customHeight="1" thickBot="1" x14ac:dyDescent="0.3">
      <c r="A13" s="34" t="s">
        <v>16</v>
      </c>
      <c r="B13" s="35"/>
      <c r="C13" s="35"/>
      <c r="D13" s="35"/>
      <c r="E13" s="35"/>
      <c r="F13" s="35"/>
      <c r="G13" s="35"/>
      <c r="H13" s="35"/>
      <c r="I13" s="35"/>
      <c r="J13" s="35"/>
      <c r="K13" s="20">
        <f>SUM(K12:K12)</f>
        <v>24000</v>
      </c>
    </row>
    <row r="14" spans="1:26" s="30" customFormat="1" ht="15.75" customHeight="1" thickBot="1" x14ac:dyDescent="0.3">
      <c r="A14" s="34" t="s">
        <v>21</v>
      </c>
      <c r="B14" s="35"/>
      <c r="C14" s="35"/>
      <c r="D14" s="35"/>
      <c r="E14" s="35"/>
      <c r="F14" s="35"/>
      <c r="G14" s="35"/>
      <c r="H14" s="35"/>
      <c r="I14" s="35"/>
      <c r="J14" s="35"/>
      <c r="K14" s="31">
        <f>D12*G12</f>
        <v>24000</v>
      </c>
    </row>
    <row r="15" spans="1:26" x14ac:dyDescent="0.25">
      <c r="F15" s="8"/>
    </row>
    <row r="16" spans="1:26" s="30" customFormat="1" ht="14.4" x14ac:dyDescent="0.3">
      <c r="A16" s="29"/>
      <c r="B16" s="32"/>
      <c r="C16" s="33"/>
      <c r="D16" s="33"/>
      <c r="E16" s="33"/>
      <c r="F16" s="33"/>
      <c r="G16" s="33"/>
      <c r="H16" s="33"/>
      <c r="I16" s="33"/>
      <c r="J16" s="33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</sheetData>
  <mergeCells count="20">
    <mergeCell ref="A1:K1"/>
    <mergeCell ref="B10:B11"/>
    <mergeCell ref="D10:D11"/>
    <mergeCell ref="E10:G10"/>
    <mergeCell ref="H10:J10"/>
    <mergeCell ref="C10:C11"/>
    <mergeCell ref="A9:K9"/>
    <mergeCell ref="A3:K3"/>
    <mergeCell ref="A4:K4"/>
    <mergeCell ref="A5:K5"/>
    <mergeCell ref="A6:D6"/>
    <mergeCell ref="E6:K6"/>
    <mergeCell ref="F7:K7"/>
    <mergeCell ref="A8:D8"/>
    <mergeCell ref="E8:K8"/>
    <mergeCell ref="B16:J16"/>
    <mergeCell ref="A13:J13"/>
    <mergeCell ref="A10:A11"/>
    <mergeCell ref="A7:D7"/>
    <mergeCell ref="A14:J14"/>
  </mergeCells>
  <pageMargins left="0.31496062992125984" right="0.31496062992125984" top="0.19685039370078741" bottom="0.19685039370078741" header="0.19685039370078741" footer="0.19685039370078741"/>
  <pageSetup paperSize="9" scale="71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"/>
  <sheetViews>
    <sheetView workbookViewId="0">
      <selection activeCell="B5" sqref="B5"/>
    </sheetView>
  </sheetViews>
  <sheetFormatPr defaultRowHeight="14.4" x14ac:dyDescent="0.3"/>
  <cols>
    <col min="1" max="1" width="24.6640625" customWidth="1"/>
    <col min="2" max="2" width="35" customWidth="1"/>
  </cols>
  <sheetData>
    <row r="1" spans="2:2" x14ac:dyDescent="0.3">
      <c r="B1" s="11"/>
    </row>
    <row r="2" spans="2:2" x14ac:dyDescent="0.3">
      <c r="B2" s="11"/>
    </row>
    <row r="3" spans="2:2" x14ac:dyDescent="0.3">
      <c r="B3" s="11"/>
    </row>
    <row r="4" spans="2:2" x14ac:dyDescent="0.3">
      <c r="B4" s="12"/>
    </row>
    <row r="5" spans="2:2" x14ac:dyDescent="0.3">
      <c r="B5" s="13"/>
    </row>
    <row r="6" spans="2:2" x14ac:dyDescent="0.3">
      <c r="B6" s="11"/>
    </row>
    <row r="7" spans="2:2" x14ac:dyDescent="0.3">
      <c r="B7" s="11"/>
    </row>
    <row r="8" spans="2:2" x14ac:dyDescent="0.3">
      <c r="B8" s="11"/>
    </row>
    <row r="9" spans="2:2" x14ac:dyDescent="0.3">
      <c r="B9" s="11"/>
    </row>
    <row r="10" spans="2:2" x14ac:dyDescent="0.3">
      <c r="B10" s="11"/>
    </row>
    <row r="11" spans="2:2" x14ac:dyDescent="0.3">
      <c r="B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№1_Расчет НМЦК</vt:lpstr>
      <vt:lpstr>Лист1</vt:lpstr>
      <vt:lpstr>'Приложение №1_Расчет НМЦК'!Заголовки_для_печати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d.lobynets</dc:creator>
  <cp:lastModifiedBy>Лопухова Лариса Геннадьевна</cp:lastModifiedBy>
  <cp:lastPrinted>2025-05-20T06:56:23Z</cp:lastPrinted>
  <dcterms:created xsi:type="dcterms:W3CDTF">2014-01-15T18:15:09Z</dcterms:created>
  <dcterms:modified xsi:type="dcterms:W3CDTF">2026-05-26T08:29:58Z</dcterms:modified>
</cp:coreProperties>
</file>