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4240" windowHeight="12225"/>
  </bookViews>
  <sheets>
    <sheet name="НМЦК" sheetId="2" r:id="rId1"/>
  </sheets>
  <definedNames>
    <definedName name="_xlnm._FilterDatabase" localSheetId="0" hidden="1">НМЦК!$B$10:$O$17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O12" i="2" s="1"/>
  <c r="O13" i="2" s="1"/>
  <c r="K12" i="2"/>
  <c r="K13" i="2" s="1"/>
  <c r="I12" i="2"/>
  <c r="I13" i="2" s="1"/>
  <c r="G12" i="2"/>
  <c r="G13" i="2" s="1"/>
  <c r="M12" i="2" l="1"/>
  <c r="N12" i="2" s="1"/>
</calcChain>
</file>

<file path=xl/sharedStrings.xml><?xml version="1.0" encoding="utf-8"?>
<sst xmlns="http://schemas.openxmlformats.org/spreadsheetml/2006/main" count="35" uniqueCount="31">
  <si>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</si>
  <si>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</si>
  <si>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</si>
  <si>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</si>
  <si>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</si>
  <si>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Коэффициент вариации</t>
  </si>
  <si>
    <t xml:space="preserve">Сумма средняя в руб. </t>
  </si>
  <si>
    <t>Цена в руб. ед.</t>
  </si>
  <si>
    <t>Утверждаю:</t>
  </si>
  <si>
    <t>Основные характеристики объекта закупки</t>
  </si>
  <si>
    <t>Согласно техническому заданию</t>
  </si>
  <si>
    <t xml:space="preserve">Используемый метод определения НМЦК с обоснованием:
</t>
  </si>
  <si>
    <t xml:space="preserve">Метод сопостовимых рыночных цен </t>
  </si>
  <si>
    <t>Примечание: В стоимость на оказание услуг включены все затраты организации, в том числе , налоги и сборы, установленные РФ, связанные с исполнением договора.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</si>
  <si>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                  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</si>
  <si>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Сумма в руб.</t>
  </si>
  <si>
    <t>Средняя цена в руб. за ед.</t>
  </si>
  <si>
    <t>Среднее квадратичное отклонение</t>
  </si>
  <si>
    <t>____________________ П.В. Клачков</t>
  </si>
  <si>
    <t xml:space="preserve">Директор Звенигородского филиала Финуниверситета </t>
  </si>
  <si>
    <t>Экономист 2 категории</t>
  </si>
  <si>
    <t>Медникова Т.Г.</t>
  </si>
  <si>
    <t>25.05.2026 г.</t>
  </si>
  <si>
    <t xml:space="preserve">Обоснование начальной (максимальной) цены контракта на поставку  сувенирной продукции для проведения мероприятий по финансовой грамотности населения для нужд Звенигородского филиала Финуниверситета </t>
  </si>
  <si>
    <r>
      <t>Дата подготовки обоснования НМЦК: 25</t>
    </r>
    <r>
      <rPr>
        <sz val="10"/>
        <rFont val="Times New Roman"/>
        <family val="1"/>
        <charset val="204"/>
      </rPr>
      <t xml:space="preserve"> мая 2026г.</t>
    </r>
  </si>
  <si>
    <t>Ручка шариковая с логотипом Финансовый университет  Звенигородский филиал</t>
  </si>
  <si>
    <t>шт</t>
  </si>
  <si>
    <t xml:space="preserve">поставщик 1                                                от 20.05.2026 №37      </t>
  </si>
  <si>
    <t xml:space="preserve">поставщик 2                                                 от 25.05.2026 №MS17021 </t>
  </si>
  <si>
    <t xml:space="preserve">поставщик 3                                                                       от 25.05.2026 №12                      </t>
  </si>
  <si>
    <r>
      <t>На основании проведенного анализа рынка определена как средняя цена трех коммерческих предложений, НМЦК/НМЦ  составляет: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24 985 (Двадцать четыре тысячи девятьсот восемьдесят пять) руб.60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</si>
</sst>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7" fillId="0" borderId="0" xfId="0" applyFont="1"/>
    <xf numFmtId="0" fontId="8" fillId="0" borderId="0" xfId="0" applyFont="1"/>
    <xf numFmtId="2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  <protection hidden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355904</xdr:colOff>
      <xdr:row>16</xdr:row>
      <xdr:rowOff>301182</xdr:rowOff>
    </xdr:from>
    <xdr:to>
      <xdr:col>6</xdr:col>
      <xdr:colOff>0</xdr:colOff>
      <xdr:row>16</xdr:row>
      <xdr:rowOff>838199</xdr:rowOff>
    </xdr:to>
    <xdr:pic>
      <xdr:nvPicPr>
        <xdr:cNvPr id="3" name="Рисунок 8" descr="http://base.garant.ru/files/base/70473958/1283056888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251629" y="8216457"/>
          <a:ext cx="958546" cy="5370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Normal="100" workbookViewId="0">
      <selection activeCell="M17" sqref="M17"/>
    </sheetView>
  </sheetViews>
  <sheetFormatPr defaultRowHeight="15" x14ac:dyDescent="0.25"/>
  <cols>
    <col min="1" max="1" width="15.28515625" customWidth="1"/>
    <col min="2" max="2" width="5.140625" customWidth="1"/>
    <col min="3" max="3" width="34.42578125" customWidth="1"/>
    <col min="4" max="4" width="10.5703125" customWidth="1"/>
    <col min="5" max="5" width="9.140625" customWidth="1"/>
    <col min="6" max="6" width="12.7109375" customWidth="1"/>
    <col min="7" max="7" width="13.5703125" customWidth="1"/>
    <col min="8" max="9" width="13.28515625" customWidth="1"/>
    <col min="10" max="10" width="12.7109375" customWidth="1"/>
    <col min="11" max="11" width="13.85546875" customWidth="1"/>
    <col min="12" max="12" width="12.140625" customWidth="1"/>
    <col min="13" max="13" width="12.85546875" customWidth="1"/>
    <col min="14" max="14" width="10.7109375" customWidth="1"/>
    <col min="15" max="15" width="13.140625" customWidth="1"/>
  </cols>
  <sheetData>
    <row r="1" spans="1:15" x14ac:dyDescent="0.25">
      <c r="L1" s="33" t="s">
        <v>8</v>
      </c>
      <c r="M1" s="33"/>
      <c r="N1" s="33"/>
      <c r="O1" s="33"/>
    </row>
    <row r="2" spans="1:15" x14ac:dyDescent="0.25">
      <c r="L2" s="34" t="s">
        <v>19</v>
      </c>
      <c r="M2" s="34"/>
      <c r="N2" s="34"/>
      <c r="O2" s="34"/>
    </row>
    <row r="3" spans="1:15" x14ac:dyDescent="0.25">
      <c r="L3" s="1"/>
      <c r="M3" s="1"/>
      <c r="N3" s="1"/>
      <c r="O3" s="1"/>
    </row>
    <row r="4" spans="1:15" x14ac:dyDescent="0.25">
      <c r="L4" s="33" t="s">
        <v>18</v>
      </c>
      <c r="M4" s="33"/>
      <c r="N4" s="33"/>
      <c r="O4" s="33"/>
    </row>
    <row r="5" spans="1:15" x14ac:dyDescent="0.25">
      <c r="L5" s="33" t="s">
        <v>22</v>
      </c>
      <c r="M5" s="33"/>
      <c r="N5" s="33"/>
      <c r="O5" s="33"/>
    </row>
    <row r="6" spans="1:15" x14ac:dyDescent="0.25">
      <c r="L6" s="5"/>
      <c r="M6" s="5"/>
      <c r="N6" s="5"/>
      <c r="O6" s="5"/>
    </row>
    <row r="7" spans="1:15" x14ac:dyDescent="0.25">
      <c r="A7" s="35" t="s">
        <v>23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9" customHeight="1" x14ac:dyDescent="0.25">
      <c r="A8" s="6" t="s">
        <v>9</v>
      </c>
      <c r="B8" s="30" t="s">
        <v>10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1:15" ht="76.5" customHeight="1" x14ac:dyDescent="0.25">
      <c r="A9" s="7" t="s">
        <v>11</v>
      </c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53.25" customHeight="1" x14ac:dyDescent="0.25">
      <c r="A10" s="38" t="s">
        <v>0</v>
      </c>
      <c r="B10" s="41" t="s">
        <v>1</v>
      </c>
      <c r="C10" s="41" t="s">
        <v>2</v>
      </c>
      <c r="D10" s="41" t="s">
        <v>3</v>
      </c>
      <c r="E10" s="28" t="s">
        <v>4</v>
      </c>
      <c r="F10" s="55" t="s">
        <v>27</v>
      </c>
      <c r="G10" s="54"/>
      <c r="H10" s="53" t="s">
        <v>28</v>
      </c>
      <c r="I10" s="54"/>
      <c r="J10" s="43" t="s">
        <v>29</v>
      </c>
      <c r="K10" s="44"/>
      <c r="L10" s="28" t="s">
        <v>16</v>
      </c>
      <c r="M10" s="28" t="s">
        <v>17</v>
      </c>
      <c r="N10" s="28" t="s">
        <v>5</v>
      </c>
      <c r="O10" s="28" t="s">
        <v>6</v>
      </c>
    </row>
    <row r="11" spans="1:15" x14ac:dyDescent="0.25">
      <c r="A11" s="39"/>
      <c r="B11" s="42"/>
      <c r="C11" s="42"/>
      <c r="D11" s="42"/>
      <c r="E11" s="29"/>
      <c r="F11" s="14" t="s">
        <v>7</v>
      </c>
      <c r="G11" s="14" t="s">
        <v>15</v>
      </c>
      <c r="H11" s="14" t="s">
        <v>7</v>
      </c>
      <c r="I11" s="14" t="s">
        <v>15</v>
      </c>
      <c r="J11" s="15" t="s">
        <v>7</v>
      </c>
      <c r="K11" s="15" t="s">
        <v>15</v>
      </c>
      <c r="L11" s="29"/>
      <c r="M11" s="29"/>
      <c r="N11" s="29"/>
      <c r="O11" s="29"/>
    </row>
    <row r="12" spans="1:15" ht="48.75" customHeight="1" x14ac:dyDescent="0.25">
      <c r="A12" s="39"/>
      <c r="B12" s="21">
        <v>1</v>
      </c>
      <c r="C12" s="20" t="s">
        <v>25</v>
      </c>
      <c r="D12" s="21" t="s">
        <v>26</v>
      </c>
      <c r="E12" s="26">
        <v>320</v>
      </c>
      <c r="F12" s="22">
        <v>78</v>
      </c>
      <c r="G12" s="23">
        <f>E12*F12</f>
        <v>24960</v>
      </c>
      <c r="H12" s="23">
        <v>73.25</v>
      </c>
      <c r="I12" s="23">
        <f>E12*H12</f>
        <v>23440</v>
      </c>
      <c r="J12" s="23">
        <v>83</v>
      </c>
      <c r="K12" s="23">
        <f t="shared" ref="K12" si="0">E12*J12</f>
        <v>26560</v>
      </c>
      <c r="L12" s="24">
        <f>(ROUND((((F12+H12+J12)/3)*100),0)/100)</f>
        <v>78.08</v>
      </c>
      <c r="M12" s="24">
        <f>SQRT(((SUM((POWER(F12-L12,2)),(POWER(H12-L12,2)),(POWER(J12-L12,2)))/2)))</f>
        <v>4.8755358679841541</v>
      </c>
      <c r="N12" s="25">
        <f>M12/L12*100</f>
        <v>6.2442826178075741</v>
      </c>
      <c r="O12" s="24">
        <f>(ROUND(((L12*E12)*100),0))/100</f>
        <v>24985.599999999999</v>
      </c>
    </row>
    <row r="13" spans="1:15" x14ac:dyDescent="0.25">
      <c r="A13" s="39"/>
      <c r="B13" s="3"/>
      <c r="C13" s="16"/>
      <c r="D13" s="17"/>
      <c r="E13" s="18"/>
      <c r="F13" s="4"/>
      <c r="G13" s="19">
        <f>G12</f>
        <v>24960</v>
      </c>
      <c r="H13" s="4"/>
      <c r="I13" s="19">
        <f>I12</f>
        <v>23440</v>
      </c>
      <c r="J13" s="4"/>
      <c r="K13" s="19">
        <f>K12</f>
        <v>26560</v>
      </c>
      <c r="L13" s="11"/>
      <c r="M13" s="11"/>
      <c r="N13" s="11"/>
      <c r="O13" s="19">
        <f>O12</f>
        <v>24985.599999999999</v>
      </c>
    </row>
    <row r="14" spans="1:15" ht="15" customHeight="1" x14ac:dyDescent="0.25">
      <c r="A14" s="40"/>
      <c r="B14" s="45" t="s">
        <v>30</v>
      </c>
      <c r="C14" s="46"/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x14ac:dyDescent="0.25">
      <c r="A15" s="49" t="s">
        <v>24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1:15" ht="30" customHeight="1" x14ac:dyDescent="0.25">
      <c r="A16" s="52" t="s">
        <v>13</v>
      </c>
      <c r="B16" s="52"/>
      <c r="C16" s="52"/>
      <c r="D16" s="52"/>
      <c r="E16" s="52"/>
      <c r="F16" s="52"/>
      <c r="G16" s="52"/>
      <c r="H16" s="52"/>
      <c r="I16" s="52"/>
      <c r="J16" s="52"/>
      <c r="K16" s="13"/>
    </row>
    <row r="17" spans="1:15" ht="136.5" customHeight="1" x14ac:dyDescent="0.25">
      <c r="A17" s="1"/>
      <c r="B17" s="27" t="s">
        <v>14</v>
      </c>
      <c r="C17" s="27"/>
      <c r="D17" s="27"/>
      <c r="E17" s="27"/>
      <c r="F17" s="27"/>
      <c r="G17" s="27"/>
      <c r="H17" s="27"/>
      <c r="I17" s="27"/>
      <c r="J17" s="27"/>
      <c r="K17" s="12"/>
      <c r="L17" s="2"/>
      <c r="M17" s="8"/>
      <c r="N17" s="2"/>
      <c r="O17" s="1"/>
    </row>
    <row r="18" spans="1:15" hidden="1" x14ac:dyDescent="0.25"/>
    <row r="19" spans="1:15" ht="15.75" x14ac:dyDescent="0.25">
      <c r="A19" s="9" t="s">
        <v>20</v>
      </c>
      <c r="B19" s="10"/>
      <c r="C19" s="10"/>
      <c r="D19" s="10"/>
      <c r="E19" s="10"/>
      <c r="F19" s="10" t="s">
        <v>21</v>
      </c>
      <c r="G19" s="10"/>
      <c r="H19" s="10"/>
      <c r="I19" s="10"/>
      <c r="J19" s="10"/>
      <c r="K19" s="10"/>
      <c r="L19" s="10"/>
      <c r="M19" s="10"/>
      <c r="N19" s="10"/>
      <c r="O19" s="10"/>
    </row>
  </sheetData>
  <autoFilter ref="B10:O17"/>
  <mergeCells count="23">
    <mergeCell ref="O10:O11"/>
    <mergeCell ref="B14:O14"/>
    <mergeCell ref="A15:O15"/>
    <mergeCell ref="A16:J16"/>
    <mergeCell ref="L10:L11"/>
    <mergeCell ref="H10:I10"/>
    <mergeCell ref="F10:G10"/>
    <mergeCell ref="B17:J17"/>
    <mergeCell ref="M10:M11"/>
    <mergeCell ref="N10:N11"/>
    <mergeCell ref="B8:O8"/>
    <mergeCell ref="L1:O1"/>
    <mergeCell ref="L2:O2"/>
    <mergeCell ref="L4:O4"/>
    <mergeCell ref="L5:O5"/>
    <mergeCell ref="A7:O7"/>
    <mergeCell ref="B9:O9"/>
    <mergeCell ref="A10:A14"/>
    <mergeCell ref="B10:B11"/>
    <mergeCell ref="C10:C11"/>
    <mergeCell ref="D10:D11"/>
    <mergeCell ref="E10:E11"/>
    <mergeCell ref="J10:K10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2026-05-26T09:33:33Z</dcterms:modified>
</cp:coreProperties>
</file>