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Лист1!$A$6:$M$12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/>
  <c r="L10" s="1"/>
  <c r="I9"/>
  <c r="E11"/>
  <c r="K10" l="1"/>
  <c r="J10" s="1"/>
  <c r="K9"/>
  <c r="J9" s="1"/>
  <c r="L9" l="1"/>
  <c r="L11" s="1"/>
  <c r="B31" l="1"/>
</calcChain>
</file>

<file path=xl/sharedStrings.xml><?xml version="1.0" encoding="utf-8"?>
<sst xmlns="http://schemas.openxmlformats.org/spreadsheetml/2006/main" count="55" uniqueCount="50">
  <si>
    <t>Предмет контракта</t>
  </si>
  <si>
    <t>Основные характеристики объекта закупки:</t>
  </si>
  <si>
    <t>Используемый метод определения НМЦК с обоснованием:</t>
  </si>
  <si>
    <t>Метод сопоставимых рыночных цен (анализа рынка)</t>
  </si>
  <si>
    <t>Расчет НМЦК</t>
  </si>
  <si>
    <t>№ п/п</t>
  </si>
  <si>
    <t>Наименование услуг</t>
  </si>
  <si>
    <t>Единица измерения</t>
  </si>
  <si>
    <t>Количество источников ценовой информации</t>
  </si>
  <si>
    <t>Цены поставщиков за единицу в рублях</t>
  </si>
  <si>
    <t>Коэффициент вариации %</t>
  </si>
  <si>
    <t>Среднее квадратичное отклонение Q</t>
  </si>
  <si>
    <t>1</t>
  </si>
  <si>
    <t>ОБЩАЯ НМЦК, руб.</t>
  </si>
  <si>
    <t>где:</t>
  </si>
  <si>
    <t>V - коэффициент вариации;</t>
  </si>
  <si>
    <t xml:space="preserve"> </t>
  </si>
  <si>
    <t>- среднее квадратичное отклонение;</t>
  </si>
  <si>
    <t xml:space="preserve">    - цена единицы товара, работы, услуги, указанная в источнике с номером i;</t>
  </si>
  <si>
    <t>&lt;ц&gt; - средняя арифметическая величина цены единицы товара, работы, услуги;</t>
  </si>
  <si>
    <t>n - количество значений, используемых в расчете.</t>
  </si>
  <si>
    <t xml:space="preserve">Коэффициент вариации не превышает 33%, следовательно, выборка однородна. </t>
  </si>
  <si>
    <t>НМЦК определена методом сопоставимых рыночных цен (анализа рынка) по формуле:</t>
  </si>
  <si>
    <t xml:space="preserve">                        - 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</si>
  <si>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</si>
  <si>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</si>
  <si>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</si>
  <si>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 xml:space="preserve"> 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</si>
  <si>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(подпись/расшифровка подписи)</t>
  </si>
  <si>
    <t>(должность/подпись/расшифровка подписи)</t>
  </si>
  <si>
    <t xml:space="preserve">Количество (объем) закупаемого товара (работы, услуги) </t>
  </si>
  <si>
    <t xml:space="preserve">Средняя арифметическая 
цена за единицу     
&lt;ц&gt; </t>
  </si>
  <si>
    <t>Начальная (максимальная) 
цена контракта</t>
  </si>
  <si>
    <t>Согласовано:                НГОКР</t>
  </si>
  <si>
    <t>Берестова З.Х.</t>
  </si>
  <si>
    <t>Расчет НМЦК составил: НГОКР</t>
  </si>
  <si>
    <t>Ценовое предложение предоставил: ИО ЗНЦ по В</t>
  </si>
  <si>
    <t>Коммерческое предложение
№ В-233-293
от 20.04.2026</t>
  </si>
  <si>
    <t>Коммерческое предложение
№ В-233-294
от 20.04.2026</t>
  </si>
  <si>
    <t>Коммерческое предложение
№ В-233-295
от 20.04.2026</t>
  </si>
  <si>
    <t>Дератизация</t>
  </si>
  <si>
    <t>кв.м.</t>
  </si>
  <si>
    <t xml:space="preserve">Дезинсекция </t>
  </si>
  <si>
    <t>81.29.11.000</t>
  </si>
  <si>
    <t>Оказание дезинфекционных услуг (дератизация, дезинсекция) для нужд ФГКУ «Уральский УСЦ МЧС России»</t>
  </si>
  <si>
    <t>Оказание дезинфекционных услуг (дератизация, дезинсекция) согласно технического задания</t>
  </si>
  <si>
    <r>
      <t xml:space="preserve">Справка-обоснование с расчетом начальной (максимальной) цены </t>
    </r>
    <r>
      <rPr>
        <b/>
        <sz val="14"/>
        <color theme="1"/>
        <rFont val="Times New Roman"/>
        <family val="1"/>
        <charset val="204"/>
      </rPr>
      <t xml:space="preserve">контракта </t>
    </r>
  </si>
  <si>
    <t>Поенару К.К.</t>
  </si>
  <si>
    <t>Дата подготовки обоснования НМЦК: 26.05.2026</t>
  </si>
  <si>
    <t>ОКПД - 2</t>
  </si>
</sst>
</file>

<file path=xl/styles.xml><?xml version="1.0" encoding="utf-8"?>
<styleSheet xmlns="http://schemas.openxmlformats.org/spreadsheetml/2006/main">
  <numFmts count="1">
    <numFmt numFmtId="164" formatCode="#,##0.0000"/>
  </numFmts>
  <fonts count="16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2" fillId="0" borderId="0" xfId="0" applyFont="1" applyFill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" fontId="1" fillId="0" borderId="0" xfId="0" applyNumberFormat="1" applyFont="1" applyAlignment="1">
      <alignment horizontal="left" vertical="center" wrapText="1"/>
    </xf>
    <xf numFmtId="0" fontId="1" fillId="2" borderId="0" xfId="0" applyFont="1" applyFill="1" applyAlignment="1">
      <alignment horizontal="left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4" fontId="7" fillId="0" borderId="0" xfId="0" applyNumberFormat="1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0" fillId="0" borderId="0" xfId="0"/>
    <xf numFmtId="0" fontId="5" fillId="0" borderId="0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wrapText="1"/>
    </xf>
    <xf numFmtId="0" fontId="13" fillId="0" borderId="0" xfId="0" applyFont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left"/>
    </xf>
    <xf numFmtId="4" fontId="1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left" vertical="center" wrapText="1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/>
    <xf numFmtId="4" fontId="0" fillId="0" borderId="0" xfId="0" applyNumberFormat="1"/>
    <xf numFmtId="1" fontId="3" fillId="3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right" vertical="center" wrapText="1"/>
      <protection locked="0"/>
    </xf>
    <xf numFmtId="0" fontId="9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498960</xdr:colOff>
      <xdr:row>12</xdr:row>
      <xdr:rowOff>78480</xdr:rowOff>
    </xdr:from>
    <xdr:to>
      <xdr:col>6</xdr:col>
      <xdr:colOff>476764</xdr:colOff>
      <xdr:row>14</xdr:row>
      <xdr:rowOff>63303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4947135" y="8241405"/>
          <a:ext cx="2417565" cy="4039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47520</xdr:colOff>
      <xdr:row>15</xdr:row>
      <xdr:rowOff>44281</xdr:rowOff>
    </xdr:from>
    <xdr:to>
      <xdr:col>1</xdr:col>
      <xdr:colOff>1833562</xdr:colOff>
      <xdr:row>17</xdr:row>
      <xdr:rowOff>60959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416614" y="4866312"/>
          <a:ext cx="1786042" cy="42149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20732</xdr:colOff>
      <xdr:row>17</xdr:row>
      <xdr:rowOff>517930</xdr:rowOff>
    </xdr:from>
    <xdr:to>
      <xdr:col>1</xdr:col>
      <xdr:colOff>157411</xdr:colOff>
      <xdr:row>18</xdr:row>
      <xdr:rowOff>42348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392207" y="9680980"/>
          <a:ext cx="136679" cy="21974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353880</xdr:colOff>
      <xdr:row>22</xdr:row>
      <xdr:rowOff>122400</xdr:rowOff>
    </xdr:from>
    <xdr:to>
      <xdr:col>6</xdr:col>
      <xdr:colOff>1088923</xdr:colOff>
      <xdr:row>24</xdr:row>
      <xdr:rowOff>158793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4802055" y="10780875"/>
          <a:ext cx="3390885" cy="45548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356040</xdr:colOff>
      <xdr:row>24</xdr:row>
      <xdr:rowOff>186840</xdr:rowOff>
    </xdr:from>
    <xdr:to>
      <xdr:col>1</xdr:col>
      <xdr:colOff>851295</xdr:colOff>
      <xdr:row>25</xdr:row>
      <xdr:rowOff>174434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356040" y="11245365"/>
          <a:ext cx="914355" cy="19714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349560</xdr:colOff>
      <xdr:row>28</xdr:row>
      <xdr:rowOff>150120</xdr:rowOff>
    </xdr:from>
    <xdr:to>
      <xdr:col>1</xdr:col>
      <xdr:colOff>559605</xdr:colOff>
      <xdr:row>29</xdr:row>
      <xdr:rowOff>128710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349560" y="12008745"/>
          <a:ext cx="343395" cy="188144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abSelected="1" zoomScale="70" zoomScaleNormal="70" workbookViewId="0">
      <selection activeCell="J16" sqref="J16"/>
    </sheetView>
  </sheetViews>
  <sheetFormatPr defaultRowHeight="15"/>
  <cols>
    <col min="1" max="1" width="5.5703125" customWidth="1"/>
    <col min="2" max="2" width="29.28515625" customWidth="1"/>
    <col min="3" max="3" width="12.85546875" customWidth="1"/>
    <col min="4" max="4" width="17.140625" style="29" customWidth="1"/>
    <col min="5" max="5" width="23.5703125" customWidth="1"/>
    <col min="6" max="6" width="20.28515625" customWidth="1"/>
    <col min="7" max="7" width="22.140625" customWidth="1"/>
    <col min="8" max="8" width="21" customWidth="1"/>
    <col min="9" max="9" width="21.42578125" style="61" customWidth="1"/>
    <col min="10" max="10" width="22.28515625" customWidth="1"/>
    <col min="11" max="11" width="24.5703125" customWidth="1"/>
    <col min="12" max="12" width="32.28515625" customWidth="1"/>
    <col min="13" max="13" width="24.42578125" customWidth="1"/>
  </cols>
  <sheetData>
    <row r="1" spans="1:13" s="37" customFormat="1" ht="18.75">
      <c r="A1" s="66" t="s">
        <v>46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</row>
    <row r="2" spans="1:13" s="37" customFormat="1" ht="18.75" customHeight="1">
      <c r="A2" s="64" t="s">
        <v>0</v>
      </c>
      <c r="B2" s="64"/>
      <c r="C2" s="64"/>
      <c r="D2" s="64"/>
      <c r="E2" s="64"/>
      <c r="F2" s="64"/>
      <c r="G2" s="64"/>
      <c r="H2" s="65" t="s">
        <v>44</v>
      </c>
      <c r="I2" s="65"/>
      <c r="J2" s="65"/>
      <c r="K2" s="65"/>
      <c r="L2" s="65"/>
      <c r="M2" s="65"/>
    </row>
    <row r="3" spans="1:13" s="37" customFormat="1" ht="18.75" customHeight="1">
      <c r="A3" s="64" t="s">
        <v>1</v>
      </c>
      <c r="B3" s="64"/>
      <c r="C3" s="64"/>
      <c r="D3" s="64"/>
      <c r="E3" s="64"/>
      <c r="F3" s="64"/>
      <c r="G3" s="64"/>
      <c r="H3" s="65" t="s">
        <v>45</v>
      </c>
      <c r="I3" s="65"/>
      <c r="J3" s="65"/>
      <c r="K3" s="65"/>
      <c r="L3" s="65"/>
      <c r="M3" s="65"/>
    </row>
    <row r="4" spans="1:13" s="37" customFormat="1" ht="18.75">
      <c r="A4" s="64" t="s">
        <v>2</v>
      </c>
      <c r="B4" s="64"/>
      <c r="C4" s="64"/>
      <c r="D4" s="64"/>
      <c r="E4" s="64"/>
      <c r="F4" s="64"/>
      <c r="G4" s="64"/>
      <c r="H4" s="69" t="s">
        <v>3</v>
      </c>
      <c r="I4" s="69"/>
      <c r="J4" s="69"/>
      <c r="K4" s="69"/>
      <c r="L4" s="69"/>
      <c r="M4" s="69"/>
    </row>
    <row r="5" spans="1:13" s="37" customFormat="1" ht="18.75">
      <c r="A5" s="70" t="s">
        <v>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s="37" customFormat="1" ht="23.25" customHeight="1">
      <c r="A6" s="71" t="s">
        <v>5</v>
      </c>
      <c r="B6" s="73" t="s">
        <v>6</v>
      </c>
      <c r="C6" s="73" t="s">
        <v>7</v>
      </c>
      <c r="D6" s="73" t="s">
        <v>8</v>
      </c>
      <c r="E6" s="73" t="s">
        <v>30</v>
      </c>
      <c r="F6" s="75" t="s">
        <v>9</v>
      </c>
      <c r="G6" s="75"/>
      <c r="H6" s="75"/>
      <c r="I6" s="76" t="s">
        <v>31</v>
      </c>
      <c r="J6" s="73" t="s">
        <v>10</v>
      </c>
      <c r="K6" s="73" t="s">
        <v>11</v>
      </c>
      <c r="L6" s="76" t="s">
        <v>32</v>
      </c>
      <c r="M6" s="78" t="s">
        <v>49</v>
      </c>
    </row>
    <row r="7" spans="1:13" s="37" customFormat="1" ht="78" customHeight="1">
      <c r="A7" s="72"/>
      <c r="B7" s="74"/>
      <c r="C7" s="74"/>
      <c r="D7" s="74"/>
      <c r="E7" s="74"/>
      <c r="F7" s="39" t="s">
        <v>37</v>
      </c>
      <c r="G7" s="39" t="s">
        <v>38</v>
      </c>
      <c r="H7" s="39" t="s">
        <v>39</v>
      </c>
      <c r="I7" s="77"/>
      <c r="J7" s="74"/>
      <c r="K7" s="74"/>
      <c r="L7" s="77"/>
      <c r="M7" s="79"/>
    </row>
    <row r="8" spans="1:13" s="37" customFormat="1" ht="18.75">
      <c r="A8" s="40" t="s">
        <v>12</v>
      </c>
      <c r="B8" s="41">
        <v>2</v>
      </c>
      <c r="C8" s="42">
        <v>3</v>
      </c>
      <c r="D8" s="42">
        <v>4</v>
      </c>
      <c r="E8" s="43">
        <v>5</v>
      </c>
      <c r="F8" s="43">
        <v>6</v>
      </c>
      <c r="G8" s="43">
        <v>7</v>
      </c>
      <c r="H8" s="44">
        <v>8</v>
      </c>
      <c r="I8" s="62">
        <v>9</v>
      </c>
      <c r="J8" s="45">
        <v>10</v>
      </c>
      <c r="K8" s="41">
        <v>11</v>
      </c>
      <c r="L8" s="41">
        <v>12</v>
      </c>
      <c r="M8" s="38">
        <v>13</v>
      </c>
    </row>
    <row r="9" spans="1:13" s="37" customFormat="1" ht="36.75" customHeight="1">
      <c r="A9" s="46">
        <v>1</v>
      </c>
      <c r="B9" s="47" t="s">
        <v>40</v>
      </c>
      <c r="C9" s="41" t="s">
        <v>41</v>
      </c>
      <c r="D9" s="41">
        <v>3</v>
      </c>
      <c r="E9" s="53">
        <v>56000</v>
      </c>
      <c r="F9" s="48">
        <v>1.8</v>
      </c>
      <c r="G9" s="48">
        <v>1.2</v>
      </c>
      <c r="H9" s="48">
        <v>1.1200000000000001</v>
      </c>
      <c r="I9" s="63">
        <f>ROUND(AVERAGE(F9,G9,H9),4)</f>
        <v>1.3733</v>
      </c>
      <c r="J9" s="49">
        <f t="shared" ref="J9" si="0">K9/I9*100</f>
        <v>27.063491732999179</v>
      </c>
      <c r="K9" s="49">
        <f t="shared" ref="K9" si="1">SQRT((POWER(F9-I9,2)+POWER(G9-I9,2)+POWER(H9-I9,2))/2)</f>
        <v>0.37166293196927774</v>
      </c>
      <c r="L9" s="49">
        <f t="shared" ref="L9" si="2">ROUND(E9*I9,2)</f>
        <v>76904.800000000003</v>
      </c>
      <c r="M9" s="38" t="s">
        <v>43</v>
      </c>
    </row>
    <row r="10" spans="1:13" s="37" customFormat="1" ht="36.75" customHeight="1">
      <c r="A10" s="46">
        <v>2</v>
      </c>
      <c r="B10" s="47" t="s">
        <v>42</v>
      </c>
      <c r="C10" s="41" t="s">
        <v>41</v>
      </c>
      <c r="D10" s="41">
        <v>3</v>
      </c>
      <c r="E10" s="53">
        <v>3720.5</v>
      </c>
      <c r="F10" s="48">
        <v>8</v>
      </c>
      <c r="G10" s="48">
        <v>5</v>
      </c>
      <c r="H10" s="48">
        <v>7.11</v>
      </c>
      <c r="I10" s="63">
        <f>ROUND(AVERAGE(F10,G10,H10),4)</f>
        <v>6.7032999999999996</v>
      </c>
      <c r="J10" s="49">
        <f t="shared" ref="J10" si="3">K10/I10*100</f>
        <v>22.985542065590238</v>
      </c>
      <c r="K10" s="49">
        <f t="shared" ref="K10" si="4">SQRT((POWER(F10-I10,2)+POWER(G10-I10,2)+POWER(H10-I10,2))/2)</f>
        <v>1.5407898412827103</v>
      </c>
      <c r="L10" s="49">
        <f t="shared" ref="L10" si="5">ROUND(E10*I10,2)</f>
        <v>24939.63</v>
      </c>
      <c r="M10" s="38" t="s">
        <v>43</v>
      </c>
    </row>
    <row r="11" spans="1:13" s="37" customFormat="1" ht="29.45" customHeight="1">
      <c r="A11" s="80" t="s">
        <v>13</v>
      </c>
      <c r="B11" s="81"/>
      <c r="C11" s="50"/>
      <c r="D11" s="50"/>
      <c r="E11" s="54">
        <f>SUM(E9:E10)</f>
        <v>59720.5</v>
      </c>
      <c r="F11" s="51"/>
      <c r="G11" s="51"/>
      <c r="H11" s="51"/>
      <c r="I11" s="5"/>
      <c r="J11" s="5"/>
      <c r="K11" s="5"/>
      <c r="L11" s="52">
        <f>SUM(L9:L10)</f>
        <v>101844.43000000001</v>
      </c>
      <c r="M11" s="38"/>
    </row>
    <row r="12" spans="1:13" ht="15.75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4"/>
    </row>
    <row r="13" spans="1:13" ht="15.75">
      <c r="A13" s="7"/>
      <c r="B13" s="8"/>
      <c r="C13" s="7"/>
      <c r="D13" s="7"/>
      <c r="E13" s="7"/>
      <c r="F13" s="9"/>
      <c r="G13" s="10"/>
      <c r="H13" s="10"/>
      <c r="I13" s="11"/>
      <c r="J13" s="7"/>
      <c r="K13" s="7"/>
      <c r="L13" s="11"/>
      <c r="M13" s="4"/>
    </row>
    <row r="14" spans="1:13" ht="15.75">
      <c r="A14" s="7"/>
      <c r="B14" s="2" t="s">
        <v>14</v>
      </c>
      <c r="C14" s="7"/>
      <c r="D14" s="7"/>
      <c r="E14" s="7"/>
      <c r="F14" s="12"/>
      <c r="G14" s="10"/>
      <c r="H14" s="10"/>
      <c r="I14" s="11"/>
      <c r="J14" s="7"/>
      <c r="K14" s="7"/>
      <c r="L14" s="11"/>
      <c r="M14" s="4"/>
    </row>
    <row r="15" spans="1:13" ht="15.75">
      <c r="A15" s="7"/>
      <c r="B15" s="2" t="s">
        <v>15</v>
      </c>
      <c r="C15" s="7"/>
      <c r="D15" s="7"/>
      <c r="E15" s="7"/>
      <c r="F15" s="12"/>
      <c r="G15" s="10"/>
      <c r="H15" s="10"/>
      <c r="I15" s="11"/>
      <c r="J15" s="7"/>
      <c r="K15" s="7"/>
      <c r="L15" s="11"/>
      <c r="M15" s="4"/>
    </row>
    <row r="16" spans="1:13" ht="15.75">
      <c r="A16" s="7"/>
      <c r="B16" s="2" t="s">
        <v>16</v>
      </c>
      <c r="C16" s="7"/>
      <c r="D16" s="7"/>
      <c r="E16" s="7"/>
      <c r="F16" s="12"/>
      <c r="G16" s="10"/>
      <c r="H16" s="10"/>
      <c r="I16" s="11"/>
      <c r="J16" s="7"/>
      <c r="K16" s="7"/>
      <c r="L16" s="11"/>
      <c r="M16" s="4"/>
    </row>
    <row r="17" spans="1:13" ht="15.75">
      <c r="A17" s="7"/>
      <c r="B17" s="2"/>
      <c r="C17" s="13" t="s">
        <v>17</v>
      </c>
      <c r="D17" s="13"/>
      <c r="E17" s="13"/>
      <c r="F17" s="3"/>
      <c r="G17" s="14"/>
      <c r="H17" s="14"/>
      <c r="I17" s="55"/>
      <c r="J17" s="13"/>
      <c r="K17" s="15"/>
      <c r="L17" s="11"/>
      <c r="M17" s="4"/>
    </row>
    <row r="18" spans="1:13" ht="15.75">
      <c r="A18" s="16"/>
      <c r="B18" s="13" t="s">
        <v>18</v>
      </c>
      <c r="C18" s="7"/>
      <c r="D18" s="7"/>
      <c r="E18" s="7"/>
      <c r="F18" s="14"/>
      <c r="G18" s="10"/>
      <c r="H18" s="10"/>
      <c r="I18" s="11"/>
      <c r="J18" s="7"/>
      <c r="K18" s="7"/>
      <c r="L18" s="11"/>
      <c r="M18" s="4"/>
    </row>
    <row r="19" spans="1:13" ht="15.75">
      <c r="A19" s="7"/>
      <c r="B19" s="13" t="s">
        <v>19</v>
      </c>
      <c r="C19" s="7"/>
      <c r="D19" s="7"/>
      <c r="E19" s="7"/>
      <c r="F19" s="12"/>
      <c r="G19" s="10"/>
      <c r="H19" s="10"/>
      <c r="I19" s="11"/>
      <c r="J19" s="7"/>
      <c r="K19" s="7"/>
      <c r="L19" s="11"/>
      <c r="M19" s="4"/>
    </row>
    <row r="20" spans="1:13" ht="15.75">
      <c r="A20" s="7"/>
      <c r="B20" s="13" t="s">
        <v>20</v>
      </c>
      <c r="C20" s="7"/>
      <c r="D20" s="7"/>
      <c r="E20" s="7"/>
      <c r="F20" s="12"/>
      <c r="G20" s="10"/>
      <c r="H20" s="10"/>
      <c r="I20" s="11"/>
      <c r="J20" s="7"/>
      <c r="K20" s="7"/>
      <c r="L20" s="11"/>
      <c r="M20" s="4"/>
    </row>
    <row r="21" spans="1:13" ht="15.75">
      <c r="A21" s="7"/>
      <c r="B21" s="13" t="s">
        <v>21</v>
      </c>
      <c r="C21" s="7"/>
      <c r="D21" s="7"/>
      <c r="E21" s="7"/>
      <c r="F21" s="10"/>
      <c r="G21" s="10"/>
      <c r="H21" s="10"/>
      <c r="I21" s="11"/>
      <c r="J21" s="7"/>
      <c r="K21" s="7"/>
      <c r="L21" s="11"/>
      <c r="M21" s="4"/>
    </row>
    <row r="22" spans="1:13" ht="15.75">
      <c r="A22" s="7"/>
      <c r="B22" s="17" t="s">
        <v>22</v>
      </c>
      <c r="C22" s="7"/>
      <c r="D22" s="7"/>
      <c r="E22" s="7"/>
      <c r="F22" s="10"/>
      <c r="G22" s="10"/>
      <c r="H22" s="10"/>
      <c r="I22" s="11"/>
      <c r="J22" s="7"/>
      <c r="K22" s="7"/>
      <c r="L22" s="11"/>
      <c r="M22" s="4"/>
    </row>
    <row r="23" spans="1:13" ht="15.75">
      <c r="A23" s="7"/>
      <c r="B23" s="2"/>
      <c r="C23" s="7"/>
      <c r="D23" s="7"/>
      <c r="E23" s="7"/>
      <c r="F23" s="10"/>
      <c r="G23" s="10"/>
      <c r="H23" s="10"/>
      <c r="I23" s="11"/>
      <c r="J23" s="7"/>
      <c r="K23" s="7"/>
      <c r="L23" s="11"/>
      <c r="M23" s="4"/>
    </row>
    <row r="24" spans="1:13" ht="15.75">
      <c r="A24" s="7"/>
      <c r="B24" s="2"/>
      <c r="C24" s="7"/>
      <c r="D24" s="7"/>
      <c r="E24" s="7"/>
      <c r="F24" s="12"/>
      <c r="G24" s="10"/>
      <c r="H24" s="10"/>
      <c r="I24" s="11"/>
      <c r="J24" s="7"/>
      <c r="K24" s="7"/>
      <c r="L24" s="11"/>
      <c r="M24" s="4"/>
    </row>
    <row r="25" spans="1:13" ht="15.75">
      <c r="A25" s="7"/>
      <c r="B25" s="2" t="s">
        <v>14</v>
      </c>
      <c r="C25" s="7"/>
      <c r="D25" s="7"/>
      <c r="E25" s="7"/>
      <c r="F25" s="10"/>
      <c r="G25" s="10"/>
      <c r="H25" s="10"/>
      <c r="I25" s="11"/>
      <c r="J25" s="7"/>
      <c r="K25" s="7"/>
      <c r="L25" s="11"/>
      <c r="M25" s="4"/>
    </row>
    <row r="26" spans="1:13" ht="15.75">
      <c r="A26" s="7"/>
      <c r="B26" s="13" t="s">
        <v>23</v>
      </c>
      <c r="C26" s="13"/>
      <c r="D26" s="13"/>
      <c r="E26" s="13"/>
      <c r="F26" s="18"/>
      <c r="G26" s="18"/>
      <c r="H26" s="18"/>
      <c r="I26" s="19"/>
      <c r="J26" s="16"/>
      <c r="K26" s="16"/>
      <c r="L26" s="19"/>
      <c r="M26" s="4"/>
    </row>
    <row r="27" spans="1:13" ht="15.75">
      <c r="A27" s="7"/>
      <c r="B27" s="13" t="s">
        <v>24</v>
      </c>
      <c r="C27" s="16"/>
      <c r="D27" s="16"/>
      <c r="E27" s="16"/>
      <c r="F27" s="18"/>
      <c r="G27" s="18"/>
      <c r="H27" s="18"/>
      <c r="I27" s="19"/>
      <c r="J27" s="16"/>
      <c r="K27" s="16"/>
      <c r="L27" s="19"/>
      <c r="M27" s="4"/>
    </row>
    <row r="28" spans="1:13" ht="15.75">
      <c r="A28" s="7"/>
      <c r="B28" s="13" t="s">
        <v>25</v>
      </c>
      <c r="C28" s="16"/>
      <c r="D28" s="16"/>
      <c r="E28" s="16"/>
      <c r="F28" s="18"/>
      <c r="G28" s="18"/>
      <c r="H28" s="18"/>
      <c r="I28" s="19"/>
      <c r="J28" s="16"/>
      <c r="K28" s="16"/>
      <c r="L28" s="19"/>
      <c r="M28" s="4"/>
    </row>
    <row r="29" spans="1:13" ht="15.75">
      <c r="A29" s="7"/>
      <c r="B29" s="13" t="s">
        <v>26</v>
      </c>
      <c r="C29" s="16"/>
      <c r="D29" s="16"/>
      <c r="E29" s="16"/>
      <c r="F29" s="18"/>
      <c r="G29" s="18"/>
      <c r="H29" s="18"/>
      <c r="I29" s="19"/>
      <c r="J29" s="16"/>
      <c r="K29" s="16"/>
      <c r="L29" s="19"/>
      <c r="M29" s="4"/>
    </row>
    <row r="30" spans="1:13" ht="15.75">
      <c r="A30" s="7"/>
      <c r="B30" s="85" t="s">
        <v>27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4"/>
    </row>
    <row r="31" spans="1:13" ht="15.75">
      <c r="A31" s="7"/>
      <c r="B31" s="17" t="str">
        <f>CONCATENATE(" НМЦК составила",L11," руб.")</f>
        <v xml:space="preserve"> НМЦК составила101844,43 руб.</v>
      </c>
      <c r="C31" s="28"/>
      <c r="D31" s="28"/>
      <c r="E31" s="16"/>
      <c r="F31" s="20"/>
      <c r="G31" s="18"/>
      <c r="H31" s="18"/>
      <c r="I31" s="19"/>
      <c r="J31" s="16"/>
      <c r="K31" s="16"/>
      <c r="L31" s="19"/>
      <c r="M31" s="4"/>
    </row>
    <row r="32" spans="1:13" ht="15.75">
      <c r="A32" s="1"/>
      <c r="B32" s="86" t="s">
        <v>48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4"/>
    </row>
    <row r="33" spans="1:13" ht="35.450000000000003" customHeight="1">
      <c r="A33" s="82" t="s">
        <v>36</v>
      </c>
      <c r="B33" s="82"/>
      <c r="C33" s="82"/>
      <c r="D33" s="30"/>
      <c r="E33" s="31"/>
      <c r="F33" s="32"/>
      <c r="G33" s="33" t="s">
        <v>47</v>
      </c>
      <c r="H33" s="22"/>
      <c r="I33" s="56"/>
      <c r="J33" s="21"/>
      <c r="K33" s="10"/>
      <c r="L33" s="24"/>
      <c r="M33" s="4"/>
    </row>
    <row r="34" spans="1:13" ht="18.75">
      <c r="A34" s="34"/>
      <c r="B34" s="35"/>
      <c r="C34" s="87" t="s">
        <v>29</v>
      </c>
      <c r="D34" s="87"/>
      <c r="E34" s="87"/>
      <c r="F34" s="87"/>
      <c r="G34" s="36"/>
      <c r="H34" s="36"/>
      <c r="I34" s="57"/>
      <c r="J34" s="23"/>
      <c r="K34" s="24"/>
      <c r="L34" s="24"/>
      <c r="M34" s="4"/>
    </row>
    <row r="35" spans="1:13" ht="25.5" customHeight="1">
      <c r="A35" s="82" t="s">
        <v>35</v>
      </c>
      <c r="B35" s="82"/>
      <c r="C35" s="82"/>
      <c r="D35" s="30"/>
      <c r="E35" s="31"/>
      <c r="F35" s="32"/>
      <c r="G35" s="83" t="s">
        <v>34</v>
      </c>
      <c r="H35" s="83"/>
      <c r="I35" s="58"/>
      <c r="J35" s="23"/>
      <c r="K35" s="25"/>
      <c r="L35" s="24"/>
      <c r="M35" s="4"/>
    </row>
    <row r="36" spans="1:13" ht="18.75">
      <c r="A36" s="26"/>
      <c r="B36" s="27"/>
      <c r="C36" s="84" t="s">
        <v>29</v>
      </c>
      <c r="D36" s="84"/>
      <c r="E36" s="84"/>
      <c r="F36" s="84"/>
      <c r="G36" s="6"/>
      <c r="H36" s="6"/>
      <c r="I36" s="59"/>
      <c r="J36" s="23"/>
      <c r="K36" s="24"/>
      <c r="L36" s="24"/>
      <c r="M36" s="4"/>
    </row>
    <row r="37" spans="1:13" ht="39.75" customHeight="1">
      <c r="A37" s="82" t="s">
        <v>33</v>
      </c>
      <c r="B37" s="82"/>
      <c r="C37" s="82"/>
      <c r="D37" s="30"/>
      <c r="E37" s="31"/>
      <c r="F37" s="32"/>
      <c r="G37" s="83" t="s">
        <v>34</v>
      </c>
      <c r="H37" s="83"/>
      <c r="I37" s="60"/>
      <c r="J37" s="23"/>
      <c r="K37" s="24"/>
      <c r="L37" s="24"/>
      <c r="M37" s="4"/>
    </row>
    <row r="38" spans="1:13" ht="24" customHeight="1">
      <c r="A38" s="26"/>
      <c r="B38" s="27"/>
      <c r="C38" s="84" t="s">
        <v>28</v>
      </c>
      <c r="D38" s="84"/>
      <c r="E38" s="84"/>
      <c r="F38" s="84"/>
      <c r="G38" s="6"/>
      <c r="H38" s="6"/>
    </row>
  </sheetData>
  <autoFilter ref="A6:M12">
    <filterColumn colId="5" showButton="0"/>
    <filterColumn colId="6" showButton="0"/>
  </autoFilter>
  <mergeCells count="31">
    <mergeCell ref="A11:B11"/>
    <mergeCell ref="A37:C37"/>
    <mergeCell ref="G37:H37"/>
    <mergeCell ref="C38:F38"/>
    <mergeCell ref="B30:L30"/>
    <mergeCell ref="B32:L32"/>
    <mergeCell ref="G35:H35"/>
    <mergeCell ref="C36:F36"/>
    <mergeCell ref="A35:C35"/>
    <mergeCell ref="A33:C33"/>
    <mergeCell ref="C34:F34"/>
    <mergeCell ref="A12:L12"/>
    <mergeCell ref="A4:G4"/>
    <mergeCell ref="H4:M4"/>
    <mergeCell ref="A5:M5"/>
    <mergeCell ref="A6:A7"/>
    <mergeCell ref="B6:B7"/>
    <mergeCell ref="C6:C7"/>
    <mergeCell ref="E6:E7"/>
    <mergeCell ref="F6:H6"/>
    <mergeCell ref="D6:D7"/>
    <mergeCell ref="I6:I7"/>
    <mergeCell ref="J6:J7"/>
    <mergeCell ref="K6:K7"/>
    <mergeCell ref="L6:L7"/>
    <mergeCell ref="M6:M7"/>
    <mergeCell ref="A2:G2"/>
    <mergeCell ref="H2:M2"/>
    <mergeCell ref="A3:G3"/>
    <mergeCell ref="H3:M3"/>
    <mergeCell ref="A1:M1"/>
  </mergeCells>
  <phoneticPr fontId="10" type="noConversion"/>
  <conditionalFormatting sqref="J9:J10">
    <cfRule type="cellIs" dxfId="0" priority="7" operator="greaterThan">
      <formula>33</formula>
    </cfRule>
  </conditionalFormatting>
  <pageMargins left="0.7" right="0.7" top="0.75" bottom="0.16" header="0.3" footer="0.3"/>
  <pageSetup paperSize="9" scale="47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1" sqref="F31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2026-05-28T08:27:09Z</dcterms:modified>
</cp:coreProperties>
</file>