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Хоз товары\"/>
    </mc:Choice>
  </mc:AlternateContent>
  <bookViews>
    <workbookView xWindow="0" yWindow="0" windowWidth="28800" windowHeight="11865"/>
  </bookViews>
  <sheets>
    <sheet name="Лист1 (2)" sheetId="3" r:id="rId1"/>
    <sheet name="Лист1" sheetId="2" r:id="rId2"/>
  </sheets>
  <definedNames>
    <definedName name="_xlnm.Print_Area" localSheetId="1">Лист1!$A$1:$M$76</definedName>
    <definedName name="_xlnm.Print_Area" localSheetId="0">'Лист1 (2)'!$A$1:$M$34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3" l="1"/>
  <c r="M6" i="3" l="1"/>
  <c r="K33" i="3"/>
  <c r="M33" i="3"/>
  <c r="K32" i="3"/>
  <c r="M32" i="3"/>
  <c r="K31" i="3"/>
  <c r="M31" i="3"/>
  <c r="K30" i="3"/>
  <c r="M30" i="3"/>
  <c r="K29" i="3"/>
  <c r="M29" i="3"/>
  <c r="K28" i="3"/>
  <c r="M28" i="3"/>
  <c r="K27" i="3"/>
  <c r="M27" i="3"/>
  <c r="K26" i="3"/>
  <c r="M26" i="3"/>
  <c r="K25" i="3"/>
  <c r="L25" i="3"/>
  <c r="K24" i="3"/>
  <c r="M24" i="3"/>
  <c r="K23" i="3"/>
  <c r="M23" i="3"/>
  <c r="K22" i="3"/>
  <c r="M22" i="3"/>
  <c r="K21" i="3"/>
  <c r="L21" i="3"/>
  <c r="K20" i="3"/>
  <c r="M20" i="3"/>
  <c r="K19" i="3"/>
  <c r="M19" i="3"/>
  <c r="K18" i="3"/>
  <c r="M18" i="3"/>
  <c r="K17" i="3"/>
  <c r="M17" i="3"/>
  <c r="K16" i="3"/>
  <c r="M16" i="3"/>
  <c r="K15" i="3"/>
  <c r="M15" i="3"/>
  <c r="K14" i="3"/>
  <c r="M14" i="3"/>
  <c r="K13" i="3"/>
  <c r="M13" i="3"/>
  <c r="K12" i="3"/>
  <c r="M12" i="3"/>
  <c r="K11" i="3"/>
  <c r="M11" i="3"/>
  <c r="K10" i="3"/>
  <c r="M10" i="3"/>
  <c r="K9" i="3"/>
  <c r="M9" i="3"/>
  <c r="K8" i="3"/>
  <c r="M8" i="3"/>
  <c r="K7" i="3"/>
  <c r="M7" i="3"/>
  <c r="K6" i="3"/>
  <c r="B2" i="3"/>
  <c r="A2" i="3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7" i="2"/>
  <c r="J8" i="2"/>
  <c r="J9" i="2"/>
  <c r="J10" i="2"/>
  <c r="J11" i="2"/>
  <c r="J12" i="2"/>
  <c r="J13" i="2"/>
  <c r="J14" i="2"/>
  <c r="J15" i="2"/>
  <c r="J16" i="2"/>
  <c r="J6" i="2"/>
  <c r="N1" i="3"/>
  <c r="M21" i="3" l="1"/>
  <c r="L30" i="3"/>
  <c r="M25" i="3"/>
  <c r="L26" i="3"/>
  <c r="L31" i="3"/>
  <c r="L22" i="3"/>
  <c r="L27" i="3"/>
  <c r="L32" i="3"/>
  <c r="L23" i="3"/>
  <c r="L28" i="3"/>
  <c r="L24" i="3"/>
  <c r="L20" i="3"/>
  <c r="L29" i="3"/>
  <c r="L9" i="3"/>
  <c r="L13" i="3"/>
  <c r="L17" i="3"/>
  <c r="L10" i="3"/>
  <c r="L14" i="3"/>
  <c r="L18" i="3"/>
  <c r="L19" i="3"/>
  <c r="L7" i="3"/>
  <c r="L11" i="3"/>
  <c r="L15" i="3"/>
  <c r="L8" i="3"/>
  <c r="L12" i="3"/>
  <c r="L16" i="3"/>
  <c r="L33" i="3"/>
  <c r="L6" i="3"/>
  <c r="K69" i="2"/>
  <c r="L69" i="2" s="1"/>
  <c r="M69" i="2"/>
  <c r="K70" i="2"/>
  <c r="L70" i="2"/>
  <c r="M70" i="2"/>
  <c r="K71" i="2"/>
  <c r="L71" i="2"/>
  <c r="M71" i="2"/>
  <c r="K72" i="2"/>
  <c r="L72" i="2"/>
  <c r="M72" i="2"/>
  <c r="K62" i="2"/>
  <c r="L62" i="2"/>
  <c r="M62" i="2"/>
  <c r="K63" i="2"/>
  <c r="L63" i="2"/>
  <c r="M63" i="2"/>
  <c r="K64" i="2"/>
  <c r="L64" i="2"/>
  <c r="M64" i="2"/>
  <c r="K65" i="2"/>
  <c r="L65" i="2" s="1"/>
  <c r="M65" i="2"/>
  <c r="M73" i="2" l="1"/>
  <c r="L73" i="2"/>
  <c r="K73" i="2"/>
  <c r="M68" i="2"/>
  <c r="L68" i="2"/>
  <c r="K68" i="2"/>
  <c r="M67" i="2"/>
  <c r="K67" i="2"/>
  <c r="L67" i="2" s="1"/>
  <c r="M74" i="2"/>
  <c r="L74" i="2"/>
  <c r="K74" i="2"/>
  <c r="M56" i="2"/>
  <c r="K56" i="2"/>
  <c r="L56" i="2" s="1"/>
  <c r="M57" i="2"/>
  <c r="K57" i="2"/>
  <c r="L57" i="2" s="1"/>
  <c r="M58" i="2"/>
  <c r="K58" i="2"/>
  <c r="L58" i="2" s="1"/>
  <c r="M59" i="2"/>
  <c r="K59" i="2"/>
  <c r="L59" i="2" s="1"/>
  <c r="M60" i="2"/>
  <c r="K60" i="2"/>
  <c r="L60" i="2" s="1"/>
  <c r="M54" i="2"/>
  <c r="K54" i="2"/>
  <c r="L54" i="2" s="1"/>
  <c r="M55" i="2"/>
  <c r="K55" i="2"/>
  <c r="L55" i="2" s="1"/>
  <c r="M61" i="2"/>
  <c r="K61" i="2"/>
  <c r="L61" i="2" s="1"/>
  <c r="M52" i="2"/>
  <c r="K52" i="2"/>
  <c r="L52" i="2" s="1"/>
  <c r="M48" i="2"/>
  <c r="K48" i="2"/>
  <c r="L48" i="2" s="1"/>
  <c r="M49" i="2"/>
  <c r="K49" i="2"/>
  <c r="L49" i="2" s="1"/>
  <c r="M50" i="2"/>
  <c r="K50" i="2"/>
  <c r="L50" i="2" s="1"/>
  <c r="M51" i="2"/>
  <c r="K51" i="2"/>
  <c r="L51" i="2" s="1"/>
  <c r="M44" i="2"/>
  <c r="K44" i="2"/>
  <c r="L44" i="2" s="1"/>
  <c r="M45" i="2"/>
  <c r="K45" i="2"/>
  <c r="L45" i="2" s="1"/>
  <c r="M46" i="2"/>
  <c r="K46" i="2"/>
  <c r="L46" i="2" s="1"/>
  <c r="M47" i="2"/>
  <c r="K47" i="2"/>
  <c r="L47" i="2" s="1"/>
  <c r="M38" i="2"/>
  <c r="K38" i="2"/>
  <c r="L38" i="2" s="1"/>
  <c r="M39" i="2"/>
  <c r="K39" i="2"/>
  <c r="L39" i="2" s="1"/>
  <c r="M40" i="2"/>
  <c r="K40" i="2"/>
  <c r="L40" i="2" s="1"/>
  <c r="M41" i="2"/>
  <c r="K41" i="2"/>
  <c r="L41" i="2" s="1"/>
  <c r="M42" i="2"/>
  <c r="K42" i="2"/>
  <c r="L42" i="2" s="1"/>
  <c r="M43" i="2"/>
  <c r="K43" i="2"/>
  <c r="L43" i="2" s="1"/>
  <c r="M53" i="2"/>
  <c r="K53" i="2"/>
  <c r="L53" i="2" s="1"/>
  <c r="M66" i="2"/>
  <c r="K66" i="2"/>
  <c r="L66" i="2" s="1"/>
  <c r="K21" i="2" l="1"/>
  <c r="M21" i="2"/>
  <c r="K22" i="2"/>
  <c r="M22" i="2"/>
  <c r="K23" i="2"/>
  <c r="M23" i="2"/>
  <c r="K24" i="2"/>
  <c r="M24" i="2"/>
  <c r="K25" i="2"/>
  <c r="M25" i="2"/>
  <c r="K26" i="2"/>
  <c r="M26" i="2"/>
  <c r="K27" i="2"/>
  <c r="M27" i="2"/>
  <c r="K17" i="2"/>
  <c r="M17" i="2"/>
  <c r="L21" i="2" l="1"/>
  <c r="L22" i="2"/>
  <c r="L23" i="2"/>
  <c r="L24" i="2"/>
  <c r="L25" i="2"/>
  <c r="L26" i="2"/>
  <c r="L27" i="2"/>
  <c r="L17" i="2"/>
  <c r="K10" i="2"/>
  <c r="M10" i="2"/>
  <c r="K11" i="2"/>
  <c r="M11" i="2"/>
  <c r="K12" i="2"/>
  <c r="M12" i="2"/>
  <c r="K13" i="2"/>
  <c r="M13" i="2"/>
  <c r="K14" i="2"/>
  <c r="M14" i="2"/>
  <c r="K15" i="2"/>
  <c r="M15" i="2"/>
  <c r="K16" i="2"/>
  <c r="M16" i="2"/>
  <c r="K18" i="2"/>
  <c r="M18" i="2"/>
  <c r="K19" i="2"/>
  <c r="M19" i="2"/>
  <c r="K20" i="2"/>
  <c r="K28" i="2"/>
  <c r="M28" i="2"/>
  <c r="K29" i="2"/>
  <c r="K30" i="2"/>
  <c r="M30" i="2"/>
  <c r="K31" i="2"/>
  <c r="M31" i="2"/>
  <c r="K32" i="2"/>
  <c r="M32" i="2"/>
  <c r="K33" i="2"/>
  <c r="M33" i="2"/>
  <c r="K34" i="2"/>
  <c r="K35" i="2"/>
  <c r="M35" i="2"/>
  <c r="K36" i="2"/>
  <c r="M36" i="2"/>
  <c r="K37" i="2"/>
  <c r="M37" i="2"/>
  <c r="K9" i="2"/>
  <c r="M9" i="2"/>
  <c r="K8" i="2"/>
  <c r="M8" i="2"/>
  <c r="K75" i="2"/>
  <c r="B2" i="2"/>
  <c r="A2" i="2"/>
  <c r="L10" i="2" l="1"/>
  <c r="L11" i="2"/>
  <c r="L12" i="2"/>
  <c r="L13" i="2"/>
  <c r="L14" i="2"/>
  <c r="L15" i="2"/>
  <c r="L16" i="2"/>
  <c r="L18" i="2"/>
  <c r="L29" i="2"/>
  <c r="L20" i="2"/>
  <c r="L19" i="2"/>
  <c r="L28" i="2"/>
  <c r="M20" i="2"/>
  <c r="L30" i="2"/>
  <c r="M29" i="2"/>
  <c r="L31" i="2"/>
  <c r="L32" i="2"/>
  <c r="L34" i="2"/>
  <c r="L33" i="2"/>
  <c r="L35" i="2"/>
  <c r="M34" i="2"/>
  <c r="L36" i="2"/>
  <c r="L37" i="2"/>
  <c r="L9" i="2"/>
  <c r="L8" i="2"/>
  <c r="L75" i="2"/>
  <c r="M75" i="2"/>
  <c r="K7" i="2"/>
  <c r="M7" i="2"/>
  <c r="K6" i="2"/>
  <c r="N1" i="2"/>
  <c r="L6" i="2" l="1"/>
  <c r="L7" i="2"/>
  <c r="M6" i="2"/>
  <c r="M5" i="2" s="1"/>
</calcChain>
</file>

<file path=xl/sharedStrings.xml><?xml version="1.0" encoding="utf-8"?>
<sst xmlns="http://schemas.openxmlformats.org/spreadsheetml/2006/main" count="308" uniqueCount="119">
  <si>
    <t>№</t>
  </si>
  <si>
    <t>Ед. изм</t>
  </si>
  <si>
    <t>Коммерческие предложения, данные реестра контрактов (руб./ед.изм.)</t>
  </si>
  <si>
    <t>Среднее квадратичное отклонение</t>
  </si>
  <si>
    <t>В результате проведенного расчета Н(М)ЦК составила:</t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</si>
  <si>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</si>
  <si>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Наименование поставляемого товара, оказываемой услуги, выполняемой работы</t>
  </si>
  <si>
    <t>Количес-тво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</si>
  <si>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</si>
  <si>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</si>
  <si>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Обоснование начальной (максимальной) цены договора (Н(М)ЦД)</t>
  </si>
  <si>
    <t>Существенные условия исполнения договора</t>
  </si>
  <si>
    <t>Однородность совокупности значений выявленных цен, используемых в расчете Н(М)ЦД</t>
  </si>
  <si>
    <t>Н(М)ЦД, определяемая методом сопоставимых рыночных цен 
(анализа рынка)</t>
  </si>
  <si>
    <t>Расчет Н(М)ЦД по формуле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</si>
  <si>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шт</t>
  </si>
  <si>
    <t>белизна</t>
  </si>
  <si>
    <t>кг</t>
  </si>
  <si>
    <t>Вата</t>
  </si>
  <si>
    <t>ведро 10 л</t>
  </si>
  <si>
    <t>веник  пропилен с черенком 33 см</t>
  </si>
  <si>
    <t>веник 5 прошивной</t>
  </si>
  <si>
    <t>горшок, квадрат 3 л, 13.5 х 13.5 х 23</t>
  </si>
  <si>
    <t>горшок, круг 2 л, 14 х 14.5 х 14</t>
  </si>
  <si>
    <t>Губки поролон, уп</t>
  </si>
  <si>
    <t>уп</t>
  </si>
  <si>
    <t>ершики для мытья посуды большиие</t>
  </si>
  <si>
    <t>кисть малярная 4-5 см</t>
  </si>
  <si>
    <t>кисть плоская универсальная 75х8</t>
  </si>
  <si>
    <t>клеенка для этикеток, м (ширина 137-140 см)</t>
  </si>
  <si>
    <t>м</t>
  </si>
  <si>
    <t>краска белая акрил для деревьев, ведро 3 кг</t>
  </si>
  <si>
    <t>лейка платик 7 л с рассеивателем</t>
  </si>
  <si>
    <t>лентяйка для мытья полов</t>
  </si>
  <si>
    <t>лопата штыковая рельсовая сталь К-2 без черенка</t>
  </si>
  <si>
    <t>Марля, метр</t>
  </si>
  <si>
    <t>метла березовая</t>
  </si>
  <si>
    <t>мешки сетчатые 40 х 60, до 20 кг красные</t>
  </si>
  <si>
    <t>мотыга узкая с деревянным чернем</t>
  </si>
  <si>
    <t>нитки армир 200лх 1000м цв 0101 белый</t>
  </si>
  <si>
    <t>нитки вязальные хлопок, 25 г</t>
  </si>
  <si>
    <t>нитки для мешкозашивочной, 210 лш, по 1000 м</t>
  </si>
  <si>
    <t>нитки для швейной машины 45 лл черный</t>
  </si>
  <si>
    <t>нитки швейные белые №40</t>
  </si>
  <si>
    <t>остроконечная лопата матик сделано из рельс лко 148002</t>
  </si>
  <si>
    <t>пакеты для мусора 30 л,шт</t>
  </si>
  <si>
    <t>пакеты полиэт 25*40, шт</t>
  </si>
  <si>
    <t>пемолюкс</t>
  </si>
  <si>
    <t>пленка п/э 400 мкм 200 х 2, рукав 1,5 м</t>
  </si>
  <si>
    <t>пленка ПВХ, 100 мкм, 1,4 рукав, м</t>
  </si>
  <si>
    <t>пленка ПВХ, 150 мкм, 1.4 м, м</t>
  </si>
  <si>
    <t>пленка пищевая, м</t>
  </si>
  <si>
    <t>пленка полиэтилен  240 мкм, 1,5 рукав, м</t>
  </si>
  <si>
    <t>пленка полиэтилен, м  120 мкр</t>
  </si>
  <si>
    <t>плоскорез Фокина средний с черенком</t>
  </si>
  <si>
    <t>Проммешок, 120 л</t>
  </si>
  <si>
    <t>растворитель для эмали, 1 л</t>
  </si>
  <si>
    <t>рулетка 7 метров</t>
  </si>
  <si>
    <t>салфетки микрофибра 30*30</t>
  </si>
  <si>
    <t>Санокс для сантехники</t>
  </si>
  <si>
    <t>секатор солнце сад 20 мм 2001</t>
  </si>
  <si>
    <t>совок посадочный из стали с дерев/пластик ручкой</t>
  </si>
  <si>
    <t>сода</t>
  </si>
  <si>
    <t>средство для мытья посуды</t>
  </si>
  <si>
    <t>средство для мытья стекол</t>
  </si>
  <si>
    <t>Таз складдной силиконовый, 5 л</t>
  </si>
  <si>
    <t>уайт-спирит 1 л</t>
  </si>
  <si>
    <t>умывальник пластик</t>
  </si>
  <si>
    <t>Фольга Саянская (толщ 14 мкм), 50 метров</t>
  </si>
  <si>
    <t>черенок для метлы сибртех 25 х 1200 мм, пластик резьба</t>
  </si>
  <si>
    <t>черенок для метлы сибртех 25 х 1200 мм,без резьбы</t>
  </si>
  <si>
    <t>щетка строит. 400 мм, 5 рядов жесткая, железная тулейка сибтех</t>
  </si>
  <si>
    <t>щетка швабра для пола</t>
  </si>
  <si>
    <t xml:space="preserve">Коммерческое предложение 
Поставщик №3 </t>
  </si>
  <si>
    <t>деревянная щетка СИБРТЕХ 84614 дл 28 см, щетина 5 рядов.</t>
  </si>
  <si>
    <t>бут.</t>
  </si>
  <si>
    <t>банка</t>
  </si>
  <si>
    <t>краска белая матовая ПФ-115, кг</t>
  </si>
  <si>
    <t>Тряпка для мытья пола 10 метров, ширина 50 см. Нетканое полотно для уборки серое, ветошь</t>
  </si>
  <si>
    <t>рул</t>
  </si>
  <si>
    <t>боб</t>
  </si>
  <si>
    <t>Коммерческое предложение 
Поставщик №1алтай</t>
  </si>
  <si>
    <t>Коммерческое предложение 
Поставщик №2 инструмент</t>
  </si>
  <si>
    <t>стиральный порошок, пачка 450г автомат</t>
  </si>
  <si>
    <t xml:space="preserve">шпагат льняной 400 м </t>
  </si>
  <si>
    <r>
      <t xml:space="preserve">шпагат джут, кг </t>
    </r>
    <r>
      <rPr>
        <b/>
        <sz val="10"/>
        <color rgb="FFFF0000"/>
        <rFont val="Times New Roman"/>
        <family val="1"/>
        <charset val="204"/>
      </rPr>
      <t>0,2 30 шт</t>
    </r>
  </si>
  <si>
    <r>
      <t xml:space="preserve">шпагат полипропиленовый, кг </t>
    </r>
    <r>
      <rPr>
        <b/>
        <sz val="10"/>
        <color rgb="FFFF0000"/>
        <rFont val="Times New Roman"/>
        <family val="1"/>
        <charset val="204"/>
      </rPr>
      <t>0,4 кг 15 шт</t>
    </r>
  </si>
  <si>
    <t>рассеиватель для полива (разбрызгиватель импульсивный kalipso)</t>
  </si>
  <si>
    <t>фольга 20 мкм</t>
  </si>
  <si>
    <t xml:space="preserve">мотыга </t>
  </si>
  <si>
    <t>щетка-сметка</t>
  </si>
  <si>
    <t>ершики для мытья посуды большие</t>
  </si>
  <si>
    <t xml:space="preserve">ерш пробирочный с ручкой </t>
  </si>
  <si>
    <t>губки поролон с абразивным слоем</t>
  </si>
  <si>
    <t xml:space="preserve">марля </t>
  </si>
  <si>
    <t>марля</t>
  </si>
  <si>
    <t>Вата медицинская</t>
  </si>
  <si>
    <t>Мешки в рулоне для мусора 30 л</t>
  </si>
  <si>
    <t>Чистящее средство Пемолюкс</t>
  </si>
  <si>
    <t>Сода кальцинированная</t>
  </si>
  <si>
    <t xml:space="preserve">средство для мытья посуды </t>
  </si>
  <si>
    <t xml:space="preserve">средство для мытья стекол </t>
  </si>
  <si>
    <t>стиральный порошок</t>
  </si>
  <si>
    <t xml:space="preserve">тряпка для мытья пола </t>
  </si>
  <si>
    <t xml:space="preserve">салфетки микрофибра </t>
  </si>
  <si>
    <t xml:space="preserve">таз </t>
  </si>
  <si>
    <t xml:space="preserve">пакеты полиэтиленовые </t>
  </si>
  <si>
    <t xml:space="preserve">клеенка  столовая </t>
  </si>
  <si>
    <t>размораживатель замков</t>
  </si>
  <si>
    <t xml:space="preserve">мешки сетчатые </t>
  </si>
  <si>
    <t>мыло хозяйственное</t>
  </si>
  <si>
    <t>мыло туалетное</t>
  </si>
  <si>
    <t>жидкое мыло</t>
  </si>
  <si>
    <t>веник-сорго</t>
  </si>
  <si>
    <t>л</t>
  </si>
  <si>
    <t>Коммерческое предложение 
Поставщик №1 Оникс</t>
  </si>
  <si>
    <t>Коммерческое предложение 
Поставщик №2 Офис и стиль</t>
  </si>
  <si>
    <t>Средство для удаления ржавчины и известкового налета Санокс</t>
  </si>
  <si>
    <t xml:space="preserve">ерш пробирочный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</si>
</sst>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75">
    <xf numFmtId="0" fontId="0" fillId="0" borderId="0" xfId="0"/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center"/>
    </xf>
    <xf numFmtId="3" fontId="1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4" fontId="3" fillId="0" borderId="2" xfId="0" applyNumberFormat="1" applyFont="1" applyBorder="1" applyAlignment="1" applyProtection="1">
      <alignment vertical="center" wrapText="1"/>
      <protection locked="0"/>
    </xf>
    <xf numFmtId="4" fontId="2" fillId="0" borderId="2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/>
    </xf>
    <xf numFmtId="4" fontId="5" fillId="3" borderId="2" xfId="0" applyNumberFormat="1" applyFont="1" applyFill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4" fontId="0" fillId="0" borderId="0" xfId="0" applyNumberFormat="1" applyAlignment="1">
      <alignment vertical="center"/>
    </xf>
    <xf numFmtId="4" fontId="1" fillId="4" borderId="2" xfId="0" applyNumberFormat="1" applyFont="1" applyFill="1" applyBorder="1" applyAlignment="1">
      <alignment vertical="center" wrapText="1"/>
    </xf>
    <xf numFmtId="0" fontId="16" fillId="0" borderId="0" xfId="0" applyFont="1"/>
    <xf numFmtId="0" fontId="17" fillId="0" borderId="0" xfId="0" applyFont="1" applyAlignment="1">
      <alignment horizontal="right" vertical="center" wrapText="1"/>
    </xf>
    <xf numFmtId="4" fontId="18" fillId="0" borderId="2" xfId="0" applyNumberFormat="1" applyFont="1" applyBorder="1" applyAlignment="1" applyProtection="1">
      <alignment horizontal="center" vertical="center"/>
      <protection locked="0"/>
    </xf>
    <xf numFmtId="4" fontId="18" fillId="0" borderId="7" xfId="0" applyNumberFormat="1" applyFont="1" applyBorder="1" applyAlignment="1" applyProtection="1">
      <alignment horizontal="center" vertical="center" wrapText="1"/>
      <protection locked="0"/>
    </xf>
    <xf numFmtId="4" fontId="18" fillId="0" borderId="8" xfId="0" applyNumberFormat="1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4" fontId="18" fillId="5" borderId="7" xfId="0" applyNumberFormat="1" applyFont="1" applyFill="1" applyBorder="1" applyAlignment="1" applyProtection="1">
      <alignment horizontal="center" vertical="center" wrapText="1"/>
      <protection locked="0"/>
    </xf>
    <xf numFmtId="4" fontId="18" fillId="5" borderId="8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" xfId="0" applyNumberFormat="1" applyFont="1" applyFill="1" applyBorder="1" applyAlignment="1" applyProtection="1">
      <alignment vertical="center" wrapText="1"/>
      <protection locked="0"/>
    </xf>
    <xf numFmtId="0" fontId="13" fillId="5" borderId="0" xfId="0" applyFont="1" applyFill="1" applyAlignment="1">
      <alignment vertical="center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0" fillId="5" borderId="0" xfId="0" applyFill="1" applyAlignment="1">
      <alignment vertical="center"/>
    </xf>
    <xf numFmtId="0" fontId="20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3" xfId="0" applyFont="1" applyFill="1" applyBorder="1" applyAlignment="1">
      <alignment horizontal="center" vertical="center" textRotation="90" wrapText="1"/>
    </xf>
    <xf numFmtId="4" fontId="18" fillId="5" borderId="2" xfId="0" applyNumberFormat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left" vertical="center" wrapText="1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4" fontId="3" fillId="6" borderId="2" xfId="0" applyNumberFormat="1" applyFont="1" applyFill="1" applyBorder="1" applyAlignment="1" applyProtection="1">
      <alignment vertical="center" wrapText="1"/>
      <protection locked="0"/>
    </xf>
    <xf numFmtId="4" fontId="18" fillId="6" borderId="2" xfId="0" applyNumberFormat="1" applyFont="1" applyFill="1" applyBorder="1" applyAlignment="1" applyProtection="1">
      <alignment horizontal="center" vertical="center"/>
      <protection locked="0"/>
    </xf>
    <xf numFmtId="4" fontId="18" fillId="6" borderId="7" xfId="0" applyNumberFormat="1" applyFont="1" applyFill="1" applyBorder="1" applyAlignment="1" applyProtection="1">
      <alignment horizontal="center" vertical="center" wrapText="1"/>
      <protection locked="0"/>
    </xf>
    <xf numFmtId="4" fontId="18" fillId="6" borderId="8" xfId="0" applyNumberFormat="1" applyFont="1" applyFill="1" applyBorder="1" applyAlignment="1" applyProtection="1">
      <alignment horizontal="center" vertical="center" wrapText="1"/>
      <protection locked="0"/>
    </xf>
    <xf numFmtId="3" fontId="1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horizontal="left" vertical="center" wrapText="1"/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vertical="center"/>
    </xf>
    <xf numFmtId="4" fontId="5" fillId="3" borderId="3" xfId="0" applyNumberFormat="1" applyFont="1" applyFill="1" applyBorder="1" applyAlignment="1">
      <alignment vertical="center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 applyProtection="1">
      <alignment horizontal="center" vertical="center" wrapText="1"/>
      <protection locked="0"/>
    </xf>
    <xf numFmtId="4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8" fillId="0" borderId="2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 applyProtection="1">
      <alignment horizontal="center" vertical="center"/>
      <protection locked="0"/>
    </xf>
    <xf numFmtId="4" fontId="18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5" fillId="4" borderId="2" xfId="0" applyNumberFormat="1" applyFont="1" applyFill="1" applyBorder="1" applyAlignment="1">
      <alignment horizontal="center" vertical="center" wrapText="1"/>
    </xf>
    <xf numFmtId="0" fontId="18" fillId="0" borderId="2" xfId="1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ACD14E6-0F38-46CD-AC99-1DAAC20A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9515" y="152440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49A2875-A01E-48DF-A5C8-69AC1CA1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8835" y="2668470"/>
          <a:ext cx="133768" cy="189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152A30C-F268-492B-877E-A7CD5082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9515" y="152440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5330321-CEC3-4B7D-A5B1-DB0934554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9797" y="154351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0A55B5D-B192-44BF-81C7-F896F5D6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8774" y="190788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322273</xdr:rowOff>
    </xdr:from>
    <xdr:to>
      <xdr:col>12</xdr:col>
      <xdr:colOff>1495424</xdr:colOff>
      <xdr:row>3</xdr:row>
      <xdr:rowOff>664399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91BAFF7-4E93-44EC-A4DD-3E231BC8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9985" y="1335733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9C35050-65DA-4142-9D02-32D160D24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9515" y="152440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322273</xdr:rowOff>
    </xdr:from>
    <xdr:to>
      <xdr:col>12</xdr:col>
      <xdr:colOff>1495424</xdr:colOff>
      <xdr:row>3</xdr:row>
      <xdr:rowOff>664399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350973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seinstrumenti.ru/tag-page/veniki-sorgo-18219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view="pageBreakPreview" zoomScaleNormal="100" zoomScaleSheetLayoutView="100" workbookViewId="0">
      <selection activeCell="M6" sqref="M6"/>
    </sheetView>
  </sheetViews>
  <sheetFormatPr defaultColWidth="9.140625" defaultRowHeight="15" x14ac:dyDescent="0.25"/>
  <cols>
    <col min="1" max="1" width="4.42578125" style="5" customWidth="1"/>
    <col min="2" max="2" width="28.42578125" style="34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5" customWidth="1"/>
    <col min="15" max="16384" width="9.140625" style="5"/>
  </cols>
  <sheetData>
    <row r="1" spans="1:16" s="1" customFormat="1" ht="18.75" customHeight="1" x14ac:dyDescent="0.2">
      <c r="A1" s="65" t="s">
        <v>10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20" t="e">
        <f ca="1">MyVersion()</f>
        <v>#NAME?</v>
      </c>
      <c r="O1" s="23"/>
      <c r="P1" s="18"/>
    </row>
    <row r="2" spans="1:16" s="4" customFormat="1" ht="11.25" x14ac:dyDescent="0.25">
      <c r="A2" s="11">
        <f>ROW(A39)</f>
        <v>39</v>
      </c>
      <c r="B2" s="32">
        <f>COLUMN(M5)</f>
        <v>13</v>
      </c>
      <c r="C2" s="2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19"/>
      <c r="O2" s="19"/>
      <c r="P2" s="19"/>
    </row>
    <row r="3" spans="1:16" ht="51" customHeight="1" x14ac:dyDescent="0.25">
      <c r="A3" s="66" t="s">
        <v>0</v>
      </c>
      <c r="B3" s="68" t="s">
        <v>6</v>
      </c>
      <c r="C3" s="67" t="s">
        <v>11</v>
      </c>
      <c r="D3" s="67" t="s">
        <v>1</v>
      </c>
      <c r="E3" s="67" t="s">
        <v>7</v>
      </c>
      <c r="F3" s="71" t="s">
        <v>2</v>
      </c>
      <c r="G3" s="72"/>
      <c r="H3" s="72"/>
      <c r="I3" s="72"/>
      <c r="J3" s="73" t="s">
        <v>12</v>
      </c>
      <c r="K3" s="73"/>
      <c r="L3" s="73"/>
      <c r="M3" s="28" t="s">
        <v>13</v>
      </c>
    </row>
    <row r="4" spans="1:16" ht="145.5" customHeight="1" x14ac:dyDescent="0.25">
      <c r="A4" s="67"/>
      <c r="B4" s="69"/>
      <c r="C4" s="70"/>
      <c r="D4" s="70"/>
      <c r="E4" s="70"/>
      <c r="F4" s="36" t="s">
        <v>115</v>
      </c>
      <c r="G4" s="36" t="s">
        <v>116</v>
      </c>
      <c r="H4" s="6" t="s">
        <v>73</v>
      </c>
      <c r="I4" s="6"/>
      <c r="J4" s="7" t="s">
        <v>5</v>
      </c>
      <c r="K4" s="7" t="s">
        <v>3</v>
      </c>
      <c r="L4" s="7" t="s">
        <v>8</v>
      </c>
      <c r="M4" s="8" t="s">
        <v>14</v>
      </c>
      <c r="N4"/>
      <c r="O4"/>
    </row>
    <row r="5" spans="1:16" x14ac:dyDescent="0.25">
      <c r="A5" s="47"/>
      <c r="B5" s="63" t="s">
        <v>4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48">
        <f>SUM(M6:M33)</f>
        <v>55041</v>
      </c>
      <c r="N5" s="21"/>
    </row>
    <row r="6" spans="1:16" ht="25.5" x14ac:dyDescent="0.25">
      <c r="A6" s="10">
        <v>1</v>
      </c>
      <c r="B6" s="61" t="s">
        <v>113</v>
      </c>
      <c r="C6" s="17" t="s">
        <v>9</v>
      </c>
      <c r="D6" s="49" t="s">
        <v>15</v>
      </c>
      <c r="E6" s="50">
        <v>6</v>
      </c>
      <c r="F6" s="25">
        <v>592</v>
      </c>
      <c r="G6" s="51">
        <v>610</v>
      </c>
      <c r="H6" s="52">
        <v>600</v>
      </c>
      <c r="I6" s="51"/>
      <c r="J6" s="58">
        <v>592</v>
      </c>
      <c r="K6" s="59">
        <f>IFERROR(STDEV($F6:I6),"")</f>
        <v>9.0184995056457886</v>
      </c>
      <c r="L6" s="59">
        <f t="shared" ref="L6:L33" si="0">IF(J6&lt;&gt;"", K6/J6*100,"")</f>
        <v>1.5233951867644913</v>
      </c>
      <c r="M6" s="60">
        <f>IFERROR(ROUND(J6*$E6,2),"")</f>
        <v>3552</v>
      </c>
      <c r="N6" s="21"/>
    </row>
    <row r="7" spans="1:16" ht="25.5" customHeight="1" x14ac:dyDescent="0.25">
      <c r="A7" s="10">
        <v>2</v>
      </c>
      <c r="B7" s="62" t="s">
        <v>89</v>
      </c>
      <c r="C7" s="17" t="s">
        <v>9</v>
      </c>
      <c r="D7" s="49" t="s">
        <v>15</v>
      </c>
      <c r="E7" s="50">
        <v>2</v>
      </c>
      <c r="F7" s="51">
        <v>640</v>
      </c>
      <c r="G7" s="51">
        <v>790</v>
      </c>
      <c r="H7" s="52">
        <v>871</v>
      </c>
      <c r="I7" s="51"/>
      <c r="J7" s="58">
        <v>640</v>
      </c>
      <c r="K7" s="59">
        <f>IFERROR(STDEV($F7:I7),"")</f>
        <v>117.20494870098275</v>
      </c>
      <c r="L7" s="59">
        <f t="shared" si="0"/>
        <v>18.313273234528555</v>
      </c>
      <c r="M7" s="60">
        <f t="shared" ref="M7:M33" si="1">IFERROR(ROUND(J7*$E7,2),"")</f>
        <v>1280</v>
      </c>
    </row>
    <row r="8" spans="1:16" ht="25.5" x14ac:dyDescent="0.25">
      <c r="A8" s="10">
        <v>3</v>
      </c>
      <c r="B8" s="62" t="s">
        <v>90</v>
      </c>
      <c r="C8" s="17" t="s">
        <v>9</v>
      </c>
      <c r="D8" s="49" t="s">
        <v>15</v>
      </c>
      <c r="E8" s="50">
        <v>2</v>
      </c>
      <c r="F8" s="25">
        <v>320</v>
      </c>
      <c r="G8" s="51">
        <v>315</v>
      </c>
      <c r="H8" s="52">
        <v>370</v>
      </c>
      <c r="I8" s="51"/>
      <c r="J8" s="58">
        <v>315</v>
      </c>
      <c r="K8" s="59">
        <f>IFERROR(STDEV($F8:I8),"")</f>
        <v>30.413812651491099</v>
      </c>
      <c r="L8" s="59">
        <f t="shared" si="0"/>
        <v>9.6551786195209832</v>
      </c>
      <c r="M8" s="60">
        <f t="shared" si="1"/>
        <v>630</v>
      </c>
      <c r="N8" s="21"/>
    </row>
    <row r="9" spans="1:16" ht="30" x14ac:dyDescent="0.25">
      <c r="A9" s="10">
        <v>4</v>
      </c>
      <c r="B9" s="62" t="s">
        <v>91</v>
      </c>
      <c r="C9" s="17" t="s">
        <v>9</v>
      </c>
      <c r="D9" s="49" t="s">
        <v>15</v>
      </c>
      <c r="E9" s="50">
        <v>2</v>
      </c>
      <c r="F9" s="25">
        <v>210</v>
      </c>
      <c r="G9" s="51">
        <v>352</v>
      </c>
      <c r="H9" s="52">
        <v>155</v>
      </c>
      <c r="I9" s="51"/>
      <c r="J9" s="58">
        <v>155</v>
      </c>
      <c r="K9" s="59">
        <f>IFERROR(STDEV($F9:I9),"")</f>
        <v>101.65136496870073</v>
      </c>
      <c r="L9" s="59">
        <f t="shared" si="0"/>
        <v>65.581525786258538</v>
      </c>
      <c r="M9" s="60">
        <f t="shared" si="1"/>
        <v>310</v>
      </c>
      <c r="N9" s="21"/>
    </row>
    <row r="10" spans="1:16" ht="25.5" x14ac:dyDescent="0.25">
      <c r="A10" s="10">
        <v>5</v>
      </c>
      <c r="B10" s="62" t="s">
        <v>118</v>
      </c>
      <c r="C10" s="17" t="s">
        <v>9</v>
      </c>
      <c r="D10" s="49" t="s">
        <v>15</v>
      </c>
      <c r="E10" s="50">
        <v>2</v>
      </c>
      <c r="F10" s="25">
        <v>195</v>
      </c>
      <c r="G10" s="51">
        <v>240</v>
      </c>
      <c r="H10" s="52">
        <v>389</v>
      </c>
      <c r="I10" s="51"/>
      <c r="J10" s="58">
        <v>195</v>
      </c>
      <c r="K10" s="59">
        <f>IFERROR(STDEV($F10:I10),"")</f>
        <v>101.53981156833673</v>
      </c>
      <c r="L10" s="59">
        <f t="shared" si="0"/>
        <v>52.07169824017268</v>
      </c>
      <c r="M10" s="60">
        <f t="shared" si="1"/>
        <v>390</v>
      </c>
      <c r="N10" s="21"/>
    </row>
    <row r="11" spans="1:16" ht="25.5" x14ac:dyDescent="0.25">
      <c r="A11" s="10">
        <v>6</v>
      </c>
      <c r="B11" s="62" t="s">
        <v>92</v>
      </c>
      <c r="C11" s="17" t="s">
        <v>9</v>
      </c>
      <c r="D11" s="49" t="s">
        <v>15</v>
      </c>
      <c r="E11" s="50">
        <v>2</v>
      </c>
      <c r="F11" s="25">
        <v>180</v>
      </c>
      <c r="G11" s="51">
        <v>168</v>
      </c>
      <c r="H11" s="52">
        <v>153.19999999999999</v>
      </c>
      <c r="I11" s="51"/>
      <c r="J11" s="58">
        <v>153.19999999999999</v>
      </c>
      <c r="K11" s="59">
        <f>IFERROR(STDEV($F11:I11),"")</f>
        <v>13.424355974620662</v>
      </c>
      <c r="L11" s="59">
        <f t="shared" si="0"/>
        <v>8.7626344481858123</v>
      </c>
      <c r="M11" s="60">
        <f t="shared" si="1"/>
        <v>306.39999999999998</v>
      </c>
      <c r="N11" s="21"/>
    </row>
    <row r="12" spans="1:16" ht="30" x14ac:dyDescent="0.25">
      <c r="A12" s="10">
        <v>7</v>
      </c>
      <c r="B12" s="62" t="s">
        <v>93</v>
      </c>
      <c r="C12" s="17" t="s">
        <v>9</v>
      </c>
      <c r="D12" s="17" t="s">
        <v>25</v>
      </c>
      <c r="E12" s="50">
        <v>7</v>
      </c>
      <c r="F12" s="25">
        <v>134</v>
      </c>
      <c r="G12" s="51">
        <v>79</v>
      </c>
      <c r="H12" s="52">
        <v>96.1</v>
      </c>
      <c r="I12" s="51"/>
      <c r="J12" s="58">
        <v>79</v>
      </c>
      <c r="K12" s="59">
        <f>IFERROR(STDEV($F12:I12),"")</f>
        <v>28.147883283354211</v>
      </c>
      <c r="L12" s="59">
        <f t="shared" si="0"/>
        <v>35.63023200424584</v>
      </c>
      <c r="M12" s="60">
        <f t="shared" si="1"/>
        <v>553</v>
      </c>
      <c r="N12" s="21"/>
    </row>
    <row r="13" spans="1:16" ht="25.5" x14ac:dyDescent="0.25">
      <c r="A13" s="10">
        <v>8</v>
      </c>
      <c r="B13" s="62" t="s">
        <v>94</v>
      </c>
      <c r="C13" s="17" t="s">
        <v>9</v>
      </c>
      <c r="D13" s="49" t="s">
        <v>30</v>
      </c>
      <c r="E13" s="50">
        <v>50</v>
      </c>
      <c r="F13" s="25">
        <v>29.25</v>
      </c>
      <c r="G13" s="51">
        <v>22.95</v>
      </c>
      <c r="H13" s="52">
        <v>76</v>
      </c>
      <c r="I13" s="51"/>
      <c r="J13" s="58">
        <v>22.95</v>
      </c>
      <c r="K13" s="59">
        <f>IFERROR(STDEV($F13:I13),"")</f>
        <v>28.981473967576825</v>
      </c>
      <c r="L13" s="59">
        <f t="shared" si="0"/>
        <v>126.28093232059618</v>
      </c>
      <c r="M13" s="60">
        <f t="shared" si="1"/>
        <v>1147.5</v>
      </c>
      <c r="N13" s="21"/>
    </row>
    <row r="14" spans="1:16" ht="25.5" x14ac:dyDescent="0.25">
      <c r="A14" s="10">
        <v>9</v>
      </c>
      <c r="B14" s="62" t="s">
        <v>95</v>
      </c>
      <c r="C14" s="17" t="s">
        <v>9</v>
      </c>
      <c r="D14" s="49" t="s">
        <v>30</v>
      </c>
      <c r="E14" s="50">
        <v>50</v>
      </c>
      <c r="F14" s="37">
        <v>27.3</v>
      </c>
      <c r="G14" s="51">
        <v>46</v>
      </c>
      <c r="H14" s="51">
        <v>52.08</v>
      </c>
      <c r="I14" s="51"/>
      <c r="J14" s="58">
        <v>27.3</v>
      </c>
      <c r="K14" s="59">
        <f>IFERROR(STDEV($F14:I14),"")</f>
        <v>12.914493150462141</v>
      </c>
      <c r="L14" s="59">
        <f t="shared" si="0"/>
        <v>47.305835715978532</v>
      </c>
      <c r="M14" s="60">
        <f t="shared" si="1"/>
        <v>1365</v>
      </c>
      <c r="N14" s="21"/>
    </row>
    <row r="15" spans="1:16" ht="25.5" x14ac:dyDescent="0.25">
      <c r="A15" s="10">
        <v>10</v>
      </c>
      <c r="B15" s="62" t="s">
        <v>16</v>
      </c>
      <c r="C15" s="17" t="s">
        <v>9</v>
      </c>
      <c r="D15" s="49" t="s">
        <v>114</v>
      </c>
      <c r="E15" s="50">
        <v>9</v>
      </c>
      <c r="F15" s="25">
        <v>160</v>
      </c>
      <c r="G15" s="51">
        <v>56</v>
      </c>
      <c r="H15" s="52">
        <v>105</v>
      </c>
      <c r="I15" s="51"/>
      <c r="J15" s="58">
        <v>56</v>
      </c>
      <c r="K15" s="59">
        <f>IFERROR(STDEV($F15:I15),"")</f>
        <v>52.028838157314254</v>
      </c>
      <c r="L15" s="59">
        <f t="shared" si="0"/>
        <v>92.908639566632601</v>
      </c>
      <c r="M15" s="60">
        <f t="shared" si="1"/>
        <v>504</v>
      </c>
      <c r="N15" s="21"/>
    </row>
    <row r="16" spans="1:16" ht="25.5" x14ac:dyDescent="0.25">
      <c r="A16" s="10">
        <v>11</v>
      </c>
      <c r="B16" s="62" t="s">
        <v>96</v>
      </c>
      <c r="C16" s="17" t="s">
        <v>9</v>
      </c>
      <c r="D16" s="49" t="s">
        <v>17</v>
      </c>
      <c r="E16" s="50">
        <v>9</v>
      </c>
      <c r="F16" s="25">
        <v>1348</v>
      </c>
      <c r="G16" s="51">
        <v>1230</v>
      </c>
      <c r="H16" s="52">
        <v>656</v>
      </c>
      <c r="I16" s="51"/>
      <c r="J16" s="58">
        <v>656</v>
      </c>
      <c r="K16" s="59">
        <f>IFERROR(STDEV($F16:I16),"")</f>
        <v>370.19454344979209</v>
      </c>
      <c r="L16" s="59">
        <f t="shared" si="0"/>
        <v>56.432095038078067</v>
      </c>
      <c r="M16" s="60">
        <f t="shared" si="1"/>
        <v>5904</v>
      </c>
      <c r="N16" s="21"/>
    </row>
    <row r="17" spans="1:14" ht="30" x14ac:dyDescent="0.25">
      <c r="A17" s="10">
        <v>12</v>
      </c>
      <c r="B17" s="62" t="s">
        <v>97</v>
      </c>
      <c r="C17" s="17" t="s">
        <v>9</v>
      </c>
      <c r="D17" s="17" t="s">
        <v>25</v>
      </c>
      <c r="E17" s="50">
        <v>3</v>
      </c>
      <c r="F17" s="25">
        <v>92</v>
      </c>
      <c r="G17" s="52">
        <v>52.5</v>
      </c>
      <c r="H17" s="52">
        <v>105.3</v>
      </c>
      <c r="I17" s="51"/>
      <c r="J17" s="58">
        <v>52.5</v>
      </c>
      <c r="K17" s="59">
        <f>IFERROR(STDEV($F17:I17),"")</f>
        <v>27.462034399026816</v>
      </c>
      <c r="L17" s="59">
        <f t="shared" si="0"/>
        <v>52.308636950527266</v>
      </c>
      <c r="M17" s="60">
        <f t="shared" si="1"/>
        <v>157.5</v>
      </c>
      <c r="N17" s="21"/>
    </row>
    <row r="18" spans="1:14" ht="30" x14ac:dyDescent="0.25">
      <c r="A18" s="10">
        <v>13</v>
      </c>
      <c r="B18" s="62" t="s">
        <v>98</v>
      </c>
      <c r="C18" s="53" t="s">
        <v>9</v>
      </c>
      <c r="D18" s="54" t="s">
        <v>15</v>
      </c>
      <c r="E18" s="55">
        <v>9</v>
      </c>
      <c r="F18" s="56">
        <v>160</v>
      </c>
      <c r="G18" s="57">
        <v>126</v>
      </c>
      <c r="H18" s="57">
        <v>115</v>
      </c>
      <c r="I18" s="51"/>
      <c r="J18" s="58">
        <v>115</v>
      </c>
      <c r="K18" s="59">
        <f>IFERROR(STDEV($F18:I18),"")</f>
        <v>23.459184413217184</v>
      </c>
      <c r="L18" s="59">
        <f t="shared" si="0"/>
        <v>20.399290794101898</v>
      </c>
      <c r="M18" s="60">
        <f t="shared" si="1"/>
        <v>1035</v>
      </c>
      <c r="N18" s="21"/>
    </row>
    <row r="19" spans="1:14" ht="45" x14ac:dyDescent="0.25">
      <c r="A19" s="10">
        <v>14</v>
      </c>
      <c r="B19" s="62" t="s">
        <v>117</v>
      </c>
      <c r="C19" s="17" t="s">
        <v>9</v>
      </c>
      <c r="D19" s="49" t="s">
        <v>15</v>
      </c>
      <c r="E19" s="50">
        <v>2</v>
      </c>
      <c r="F19" s="25">
        <v>280</v>
      </c>
      <c r="G19" s="51">
        <v>199</v>
      </c>
      <c r="H19" s="52">
        <v>156</v>
      </c>
      <c r="I19" s="51"/>
      <c r="J19" s="58">
        <v>156</v>
      </c>
      <c r="K19" s="59">
        <f>IFERROR(STDEV($F19:I19),"")</f>
        <v>62.962952069715797</v>
      </c>
      <c r="L19" s="59">
        <f t="shared" si="0"/>
        <v>40.36086671135628</v>
      </c>
      <c r="M19" s="60">
        <f t="shared" si="1"/>
        <v>312</v>
      </c>
      <c r="N19" s="21"/>
    </row>
    <row r="20" spans="1:14" ht="25.5" x14ac:dyDescent="0.25">
      <c r="A20" s="10">
        <v>15</v>
      </c>
      <c r="B20" s="62" t="s">
        <v>99</v>
      </c>
      <c r="C20" s="17" t="s">
        <v>9</v>
      </c>
      <c r="D20" s="49" t="s">
        <v>15</v>
      </c>
      <c r="E20" s="50">
        <v>2</v>
      </c>
      <c r="F20" s="25">
        <v>70</v>
      </c>
      <c r="G20" s="51">
        <v>118</v>
      </c>
      <c r="H20" s="52">
        <v>62.3</v>
      </c>
      <c r="I20" s="51"/>
      <c r="J20" s="58">
        <v>62.3</v>
      </c>
      <c r="K20" s="59">
        <f>IFERROR(STDEV($F20:I20),"")</f>
        <v>30.182169129029365</v>
      </c>
      <c r="L20" s="59">
        <f t="shared" si="0"/>
        <v>48.44649940454152</v>
      </c>
      <c r="M20" s="60">
        <f t="shared" si="1"/>
        <v>124.6</v>
      </c>
      <c r="N20" s="21"/>
    </row>
    <row r="21" spans="1:14" ht="25.5" x14ac:dyDescent="0.25">
      <c r="A21" s="10">
        <v>16</v>
      </c>
      <c r="B21" s="62" t="s">
        <v>100</v>
      </c>
      <c r="C21" s="17" t="s">
        <v>9</v>
      </c>
      <c r="D21" s="49" t="s">
        <v>15</v>
      </c>
      <c r="E21" s="50">
        <v>4</v>
      </c>
      <c r="F21" s="25">
        <v>330</v>
      </c>
      <c r="G21" s="51">
        <v>110</v>
      </c>
      <c r="H21" s="52">
        <v>181</v>
      </c>
      <c r="I21" s="51"/>
      <c r="J21" s="58">
        <v>110</v>
      </c>
      <c r="K21" s="59">
        <f>IFERROR(STDEV($F21:I21),"")</f>
        <v>112.28089775202191</v>
      </c>
      <c r="L21" s="59">
        <f t="shared" si="0"/>
        <v>102.07354341092902</v>
      </c>
      <c r="M21" s="60">
        <f t="shared" si="1"/>
        <v>440</v>
      </c>
      <c r="N21" s="21"/>
    </row>
    <row r="22" spans="1:14" ht="25.5" x14ac:dyDescent="0.25">
      <c r="A22" s="10">
        <v>17</v>
      </c>
      <c r="B22" s="62" t="s">
        <v>101</v>
      </c>
      <c r="C22" s="17" t="s">
        <v>9</v>
      </c>
      <c r="D22" s="49" t="s">
        <v>15</v>
      </c>
      <c r="E22" s="50">
        <v>1</v>
      </c>
      <c r="F22" s="25">
        <v>185</v>
      </c>
      <c r="G22" s="51">
        <v>86</v>
      </c>
      <c r="H22" s="52">
        <v>118</v>
      </c>
      <c r="I22" s="51"/>
      <c r="J22" s="58">
        <v>86</v>
      </c>
      <c r="K22" s="59">
        <f>IFERROR(STDEV($F22:I22),"")</f>
        <v>50.52062285179521</v>
      </c>
      <c r="L22" s="59">
        <f t="shared" si="0"/>
        <v>58.744910292785121</v>
      </c>
      <c r="M22" s="60">
        <f t="shared" si="1"/>
        <v>86</v>
      </c>
      <c r="N22" s="21"/>
    </row>
    <row r="23" spans="1:14" ht="25.5" x14ac:dyDescent="0.25">
      <c r="A23" s="10">
        <v>18</v>
      </c>
      <c r="B23" s="62" t="s">
        <v>102</v>
      </c>
      <c r="C23" s="17" t="s">
        <v>9</v>
      </c>
      <c r="D23" s="49" t="s">
        <v>17</v>
      </c>
      <c r="E23" s="50">
        <v>10</v>
      </c>
      <c r="F23" s="25">
        <v>160</v>
      </c>
      <c r="G23" s="51">
        <v>138.5</v>
      </c>
      <c r="H23" s="52">
        <v>179</v>
      </c>
      <c r="I23" s="51"/>
      <c r="J23" s="58">
        <v>138.5</v>
      </c>
      <c r="K23" s="59">
        <f>IFERROR(STDEV($F23:I23),"")</f>
        <v>20.262856001396639</v>
      </c>
      <c r="L23" s="59">
        <f t="shared" si="0"/>
        <v>14.630220939636562</v>
      </c>
      <c r="M23" s="60">
        <f t="shared" si="1"/>
        <v>1385</v>
      </c>
      <c r="N23" s="21"/>
    </row>
    <row r="24" spans="1:14" ht="25.5" x14ac:dyDescent="0.25">
      <c r="A24" s="10">
        <v>19</v>
      </c>
      <c r="B24" s="62" t="s">
        <v>103</v>
      </c>
      <c r="C24" s="17" t="s">
        <v>9</v>
      </c>
      <c r="D24" s="49" t="s">
        <v>15</v>
      </c>
      <c r="E24" s="50">
        <v>6</v>
      </c>
      <c r="F24" s="25">
        <v>434</v>
      </c>
      <c r="G24" s="51">
        <v>512</v>
      </c>
      <c r="H24" s="52">
        <v>598.6</v>
      </c>
      <c r="I24" s="51"/>
      <c r="J24" s="58">
        <v>434</v>
      </c>
      <c r="K24" s="59">
        <f>IFERROR(STDEV($F24:I24),"")</f>
        <v>82.337435795228458</v>
      </c>
      <c r="L24" s="59">
        <f t="shared" si="0"/>
        <v>18.971759399822226</v>
      </c>
      <c r="M24" s="60">
        <f t="shared" si="1"/>
        <v>2604</v>
      </c>
      <c r="N24" s="21"/>
    </row>
    <row r="25" spans="1:14" ht="25.5" x14ac:dyDescent="0.25">
      <c r="A25" s="10">
        <v>20</v>
      </c>
      <c r="B25" s="62" t="s">
        <v>104</v>
      </c>
      <c r="C25" s="17" t="s">
        <v>9</v>
      </c>
      <c r="D25" s="49" t="s">
        <v>15</v>
      </c>
      <c r="E25" s="50">
        <v>2</v>
      </c>
      <c r="F25" s="25">
        <v>21.67</v>
      </c>
      <c r="G25" s="52">
        <v>19</v>
      </c>
      <c r="H25" s="52">
        <v>26.67</v>
      </c>
      <c r="I25" s="51"/>
      <c r="J25" s="58">
        <v>19</v>
      </c>
      <c r="K25" s="59">
        <f>IFERROR(STDEV($F25:I25),"")</f>
        <v>3.8935373804977549</v>
      </c>
      <c r="L25" s="59">
        <f t="shared" si="0"/>
        <v>20.492302002619763</v>
      </c>
      <c r="M25" s="60">
        <f t="shared" si="1"/>
        <v>38</v>
      </c>
      <c r="N25" s="21"/>
    </row>
    <row r="26" spans="1:14" ht="25.5" x14ac:dyDescent="0.25">
      <c r="A26" s="10">
        <v>21</v>
      </c>
      <c r="B26" s="62" t="s">
        <v>105</v>
      </c>
      <c r="C26" s="17" t="s">
        <v>9</v>
      </c>
      <c r="D26" s="49" t="s">
        <v>15</v>
      </c>
      <c r="E26" s="50">
        <v>1</v>
      </c>
      <c r="F26" s="25">
        <v>394</v>
      </c>
      <c r="G26" s="51">
        <v>373</v>
      </c>
      <c r="H26" s="51">
        <v>393</v>
      </c>
      <c r="I26" s="51"/>
      <c r="J26" s="58">
        <v>373</v>
      </c>
      <c r="K26" s="59">
        <f>IFERROR(STDEV($F26:I26),"")</f>
        <v>11.846237095944574</v>
      </c>
      <c r="L26" s="59">
        <f t="shared" si="0"/>
        <v>3.1759348782693229</v>
      </c>
      <c r="M26" s="60">
        <f t="shared" si="1"/>
        <v>373</v>
      </c>
      <c r="N26" s="21"/>
    </row>
    <row r="27" spans="1:14" ht="25.5" x14ac:dyDescent="0.25">
      <c r="A27" s="10">
        <v>22</v>
      </c>
      <c r="B27" s="62" t="s">
        <v>106</v>
      </c>
      <c r="C27" s="17" t="s">
        <v>9</v>
      </c>
      <c r="D27" s="49" t="s">
        <v>15</v>
      </c>
      <c r="E27" s="50">
        <v>100</v>
      </c>
      <c r="F27" s="25">
        <v>282</v>
      </c>
      <c r="G27" s="51">
        <v>225.33</v>
      </c>
      <c r="H27" s="51">
        <v>170</v>
      </c>
      <c r="I27" s="51"/>
      <c r="J27" s="58">
        <v>170</v>
      </c>
      <c r="K27" s="59">
        <f>IFERROR(STDEV($F27:I27),"")</f>
        <v>56.001335995968169</v>
      </c>
      <c r="L27" s="59">
        <f t="shared" si="0"/>
        <v>32.941962350569511</v>
      </c>
      <c r="M27" s="60">
        <f t="shared" si="1"/>
        <v>17000</v>
      </c>
      <c r="N27" s="21"/>
    </row>
    <row r="28" spans="1:14" ht="25.5" x14ac:dyDescent="0.25">
      <c r="A28" s="10">
        <v>23</v>
      </c>
      <c r="B28" s="62" t="s">
        <v>107</v>
      </c>
      <c r="C28" s="17" t="s">
        <v>9</v>
      </c>
      <c r="D28" s="49" t="s">
        <v>30</v>
      </c>
      <c r="E28" s="50">
        <v>25</v>
      </c>
      <c r="F28" s="25">
        <v>178.6</v>
      </c>
      <c r="G28" s="51">
        <v>264.5</v>
      </c>
      <c r="H28" s="51">
        <v>246.95</v>
      </c>
      <c r="I28" s="51"/>
      <c r="J28" s="58">
        <v>178.6</v>
      </c>
      <c r="K28" s="59">
        <f>IFERROR(STDEV($F28:I28),"")</f>
        <v>45.384532974718702</v>
      </c>
      <c r="L28" s="59">
        <f t="shared" si="0"/>
        <v>25.411272662216522</v>
      </c>
      <c r="M28" s="60">
        <f t="shared" si="1"/>
        <v>4465</v>
      </c>
      <c r="N28" s="21"/>
    </row>
    <row r="29" spans="1:14" ht="25.5" x14ac:dyDescent="0.25">
      <c r="A29" s="10">
        <v>24</v>
      </c>
      <c r="B29" s="62" t="s">
        <v>108</v>
      </c>
      <c r="C29" s="17" t="s">
        <v>9</v>
      </c>
      <c r="D29" s="49" t="s">
        <v>15</v>
      </c>
      <c r="E29" s="50">
        <v>1</v>
      </c>
      <c r="F29" s="25">
        <v>276</v>
      </c>
      <c r="G29" s="51">
        <v>119</v>
      </c>
      <c r="H29" s="51">
        <v>263</v>
      </c>
      <c r="I29" s="51"/>
      <c r="J29" s="58">
        <v>119</v>
      </c>
      <c r="K29" s="59">
        <f>IFERROR(STDEV($F29:I29),"")</f>
        <v>87.133996426959143</v>
      </c>
      <c r="L29" s="59">
        <f t="shared" si="0"/>
        <v>73.221845736940466</v>
      </c>
      <c r="M29" s="60">
        <f t="shared" si="1"/>
        <v>119</v>
      </c>
      <c r="N29" s="21"/>
    </row>
    <row r="30" spans="1:14" ht="25.5" x14ac:dyDescent="0.25">
      <c r="A30" s="10">
        <v>25</v>
      </c>
      <c r="B30" s="62" t="s">
        <v>109</v>
      </c>
      <c r="C30" s="17" t="s">
        <v>9</v>
      </c>
      <c r="D30" s="49" t="s">
        <v>15</v>
      </c>
      <c r="E30" s="50">
        <v>100</v>
      </c>
      <c r="F30" s="25">
        <v>30</v>
      </c>
      <c r="G30" s="51">
        <v>18</v>
      </c>
      <c r="H30" s="51">
        <v>17.5</v>
      </c>
      <c r="I30" s="51"/>
      <c r="J30" s="58">
        <v>17.5</v>
      </c>
      <c r="K30" s="59">
        <f>IFERROR(STDEV($F30:I30),"")</f>
        <v>7.0769579151873847</v>
      </c>
      <c r="L30" s="59">
        <f t="shared" si="0"/>
        <v>40.439759515356485</v>
      </c>
      <c r="M30" s="60">
        <f t="shared" si="1"/>
        <v>1750</v>
      </c>
      <c r="N30" s="21"/>
    </row>
    <row r="31" spans="1:14" ht="25.5" x14ac:dyDescent="0.25">
      <c r="A31" s="10">
        <v>26</v>
      </c>
      <c r="B31" s="62" t="s">
        <v>110</v>
      </c>
      <c r="C31" s="17" t="s">
        <v>9</v>
      </c>
      <c r="D31" s="49" t="s">
        <v>15</v>
      </c>
      <c r="E31" s="50">
        <v>10</v>
      </c>
      <c r="F31" s="25">
        <v>70</v>
      </c>
      <c r="G31" s="51">
        <v>29</v>
      </c>
      <c r="H31" s="51">
        <v>77.900000000000006</v>
      </c>
      <c r="I31" s="51"/>
      <c r="J31" s="58">
        <v>29</v>
      </c>
      <c r="K31" s="59">
        <f>IFERROR(STDEV($F31:I31),"")</f>
        <v>26.250777766255489</v>
      </c>
      <c r="L31" s="59">
        <f t="shared" si="0"/>
        <v>90.519923331915479</v>
      </c>
      <c r="M31" s="60">
        <f t="shared" si="1"/>
        <v>290</v>
      </c>
      <c r="N31" s="21"/>
    </row>
    <row r="32" spans="1:14" ht="25.5" x14ac:dyDescent="0.25">
      <c r="A32" s="10">
        <v>27</v>
      </c>
      <c r="B32" s="62" t="s">
        <v>111</v>
      </c>
      <c r="C32" s="17" t="s">
        <v>9</v>
      </c>
      <c r="D32" s="49" t="s">
        <v>15</v>
      </c>
      <c r="E32" s="50">
        <v>50</v>
      </c>
      <c r="F32" s="25">
        <v>80</v>
      </c>
      <c r="G32" s="51">
        <v>60</v>
      </c>
      <c r="H32" s="51">
        <v>88.8</v>
      </c>
      <c r="I32" s="51"/>
      <c r="J32" s="58">
        <v>60</v>
      </c>
      <c r="K32" s="59">
        <f>IFERROR(STDEV($F32:I32),"")</f>
        <v>14.758500375489771</v>
      </c>
      <c r="L32" s="59">
        <f t="shared" si="0"/>
        <v>24.597500625816284</v>
      </c>
      <c r="M32" s="60">
        <f t="shared" si="1"/>
        <v>3000</v>
      </c>
      <c r="N32" s="21"/>
    </row>
    <row r="33" spans="1:14" ht="25.5" x14ac:dyDescent="0.25">
      <c r="A33" s="10">
        <v>28</v>
      </c>
      <c r="B33" s="62" t="s">
        <v>112</v>
      </c>
      <c r="C33" s="17" t="s">
        <v>9</v>
      </c>
      <c r="D33" s="49" t="s">
        <v>15</v>
      </c>
      <c r="E33" s="50">
        <v>20</v>
      </c>
      <c r="F33" s="25">
        <v>582</v>
      </c>
      <c r="G33" s="51">
        <v>296</v>
      </c>
      <c r="H33" s="51">
        <v>367</v>
      </c>
      <c r="I33" s="51"/>
      <c r="J33" s="58">
        <v>296</v>
      </c>
      <c r="K33" s="59">
        <f>IFERROR(STDEV($F33:I33),"")</f>
        <v>148.91944130972288</v>
      </c>
      <c r="L33" s="59">
        <f t="shared" si="0"/>
        <v>50.310622064095568</v>
      </c>
      <c r="M33" s="60">
        <f t="shared" si="1"/>
        <v>5920</v>
      </c>
      <c r="N33" s="21"/>
    </row>
    <row r="34" spans="1:14" ht="56.25" customHeight="1" x14ac:dyDescent="0.2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4" x14ac:dyDescent="0.25">
      <c r="L35"/>
      <c r="M35"/>
    </row>
  </sheetData>
  <mergeCells count="10">
    <mergeCell ref="B5:L5"/>
    <mergeCell ref="A34:M34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33">
      <formula1>0</formula1>
      <formula2>99999999999</formula2>
    </dataValidation>
  </dataValidations>
  <hyperlinks>
    <hyperlink ref="B6" r:id="rId1" display="https://www.vseinstrumenti.ru/tag-page/veniki-sorgo-18219/"/>
  </hyperlinks>
  <pageMargins left="0.70866141732283472" right="0.70866141732283472" top="0.74803149606299213" bottom="0.74803149606299213" header="0.31496062992125984" footer="0.31496062992125984"/>
  <pageSetup paperSize="9" scale="65" orientation="landscape" r:id="rId2"/>
  <colBreaks count="1" manualBreakCount="1">
    <brk id="13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view="pageBreakPreview" zoomScaleNormal="100" zoomScaleSheetLayoutView="100" workbookViewId="0">
      <selection activeCell="A18" sqref="A18:XFD18"/>
    </sheetView>
  </sheetViews>
  <sheetFormatPr defaultColWidth="9.140625" defaultRowHeight="15" x14ac:dyDescent="0.25"/>
  <cols>
    <col min="1" max="1" width="4.42578125" style="5" customWidth="1"/>
    <col min="2" max="2" width="28.42578125" style="34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5" customWidth="1"/>
    <col min="15" max="16384" width="9.140625" style="5"/>
  </cols>
  <sheetData>
    <row r="1" spans="1:16" s="1" customFormat="1" ht="18.75" customHeight="1" x14ac:dyDescent="0.2">
      <c r="A1" s="65" t="s">
        <v>10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20" t="e">
        <f ca="1">MyVersion()</f>
        <v>#NAME?</v>
      </c>
      <c r="O1" s="23"/>
      <c r="P1" s="18"/>
    </row>
    <row r="2" spans="1:16" s="4" customFormat="1" ht="11.25" x14ac:dyDescent="0.25">
      <c r="A2" s="11">
        <f>ROW(A81)</f>
        <v>81</v>
      </c>
      <c r="B2" s="32">
        <f>COLUMN(M5)</f>
        <v>13</v>
      </c>
      <c r="C2" s="2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19"/>
      <c r="O2" s="19"/>
      <c r="P2" s="19"/>
    </row>
    <row r="3" spans="1:16" ht="51" customHeight="1" x14ac:dyDescent="0.25">
      <c r="A3" s="66" t="s">
        <v>0</v>
      </c>
      <c r="B3" s="68" t="s">
        <v>6</v>
      </c>
      <c r="C3" s="67" t="s">
        <v>11</v>
      </c>
      <c r="D3" s="67" t="s">
        <v>1</v>
      </c>
      <c r="E3" s="67" t="s">
        <v>7</v>
      </c>
      <c r="F3" s="71" t="s">
        <v>2</v>
      </c>
      <c r="G3" s="72"/>
      <c r="H3" s="72"/>
      <c r="I3" s="72"/>
      <c r="J3" s="73" t="s">
        <v>12</v>
      </c>
      <c r="K3" s="73"/>
      <c r="L3" s="73"/>
      <c r="M3" s="28" t="s">
        <v>13</v>
      </c>
    </row>
    <row r="4" spans="1:16" ht="145.5" customHeight="1" x14ac:dyDescent="0.25">
      <c r="A4" s="67"/>
      <c r="B4" s="69"/>
      <c r="C4" s="70"/>
      <c r="D4" s="70"/>
      <c r="E4" s="70"/>
      <c r="F4" s="36" t="s">
        <v>81</v>
      </c>
      <c r="G4" s="36" t="s">
        <v>82</v>
      </c>
      <c r="H4" s="6" t="s">
        <v>73</v>
      </c>
      <c r="I4" s="6"/>
      <c r="J4" s="7" t="s">
        <v>5</v>
      </c>
      <c r="K4" s="7" t="s">
        <v>3</v>
      </c>
      <c r="L4" s="7" t="s">
        <v>8</v>
      </c>
      <c r="M4" s="8" t="s">
        <v>14</v>
      </c>
      <c r="N4"/>
      <c r="O4"/>
    </row>
    <row r="5" spans="1:16" x14ac:dyDescent="0.25">
      <c r="A5" s="9"/>
      <c r="B5" s="74" t="s">
        <v>4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15">
        <f>SUM(M6:M69)</f>
        <v>141498.26000000004</v>
      </c>
      <c r="N5" s="21"/>
    </row>
    <row r="6" spans="1:16" ht="25.5" x14ac:dyDescent="0.25">
      <c r="A6" s="10">
        <v>1</v>
      </c>
      <c r="B6" s="33" t="s">
        <v>16</v>
      </c>
      <c r="C6" s="17" t="s">
        <v>9</v>
      </c>
      <c r="D6" s="16" t="s">
        <v>75</v>
      </c>
      <c r="E6" s="12">
        <v>13</v>
      </c>
      <c r="F6" s="25">
        <v>34.299999999999997</v>
      </c>
      <c r="G6" s="26">
        <v>45</v>
      </c>
      <c r="H6" s="30">
        <v>52</v>
      </c>
      <c r="I6" s="12"/>
      <c r="J6" s="13">
        <f>IFERROR(ROUND(AVERAGE($F6:I6),2),"")</f>
        <v>43.77</v>
      </c>
      <c r="K6" s="14">
        <f>IFERROR(STDEV($F6:I6),"")</f>
        <v>8.9142208483598093</v>
      </c>
      <c r="L6" s="14">
        <f t="shared" ref="L6:L66" si="0">IF(J6&lt;&gt;"", K6/J6*100,"")</f>
        <v>20.366051744025153</v>
      </c>
      <c r="M6" s="22">
        <f t="shared" ref="M6:M66" si="1">IFERROR(ROUND(J6*$E6,2),"")</f>
        <v>569.01</v>
      </c>
      <c r="N6" s="21"/>
    </row>
    <row r="7" spans="1:16" hidden="1" x14ac:dyDescent="0.25">
      <c r="A7" s="10"/>
      <c r="B7" s="33"/>
      <c r="C7" s="17"/>
      <c r="D7" s="16" t="s">
        <v>15</v>
      </c>
      <c r="E7" s="12"/>
      <c r="F7" s="12"/>
      <c r="G7" s="12"/>
      <c r="H7" s="31"/>
      <c r="I7" s="12"/>
      <c r="J7" s="13" t="str">
        <f>IFERROR(ROUND(AVERAGE($F7:I7),2),"")</f>
        <v/>
      </c>
      <c r="K7" s="14" t="str">
        <f>IFERROR(STDEV($F7:I7),"")</f>
        <v/>
      </c>
      <c r="L7" s="14" t="str">
        <f t="shared" si="0"/>
        <v/>
      </c>
      <c r="M7" s="22" t="str">
        <f t="shared" si="1"/>
        <v/>
      </c>
    </row>
    <row r="8" spans="1:16" ht="25.5" x14ac:dyDescent="0.25">
      <c r="A8" s="10">
        <v>2</v>
      </c>
      <c r="B8" s="35" t="s">
        <v>18</v>
      </c>
      <c r="C8" s="17" t="s">
        <v>9</v>
      </c>
      <c r="D8" s="16" t="s">
        <v>17</v>
      </c>
      <c r="E8" s="12">
        <v>11</v>
      </c>
      <c r="F8" s="25">
        <v>482</v>
      </c>
      <c r="G8" s="26">
        <v>413</v>
      </c>
      <c r="H8" s="30">
        <v>457</v>
      </c>
      <c r="I8" s="12"/>
      <c r="J8" s="13">
        <f>IFERROR(ROUND(AVERAGE($F8:I8),2),"")</f>
        <v>450.67</v>
      </c>
      <c r="K8" s="14">
        <f>IFERROR(STDEV($F8:I8),"")</f>
        <v>34.93326972004386</v>
      </c>
      <c r="L8" s="14">
        <f t="shared" si="0"/>
        <v>7.7514078416677084</v>
      </c>
      <c r="M8" s="22">
        <f t="shared" si="1"/>
        <v>4957.37</v>
      </c>
      <c r="N8" s="21"/>
    </row>
    <row r="9" spans="1:16" ht="25.5" x14ac:dyDescent="0.25">
      <c r="A9" s="10">
        <v>3</v>
      </c>
      <c r="B9" s="33" t="s">
        <v>19</v>
      </c>
      <c r="C9" s="17" t="s">
        <v>9</v>
      </c>
      <c r="D9" s="16" t="s">
        <v>15</v>
      </c>
      <c r="E9" s="12">
        <v>1</v>
      </c>
      <c r="F9" s="25">
        <v>125</v>
      </c>
      <c r="G9" s="26">
        <v>142</v>
      </c>
      <c r="H9" s="30">
        <v>120</v>
      </c>
      <c r="I9" s="12"/>
      <c r="J9" s="13">
        <f>IFERROR(ROUND(AVERAGE($F9:I9),2),"")</f>
        <v>129</v>
      </c>
      <c r="K9" s="14">
        <f>IFERROR(STDEV($F9:I9),"")</f>
        <v>11.532562594670797</v>
      </c>
      <c r="L9" s="14">
        <f t="shared" si="0"/>
        <v>8.9399710036207729</v>
      </c>
      <c r="M9" s="22">
        <f t="shared" si="1"/>
        <v>129</v>
      </c>
      <c r="N9" s="21"/>
    </row>
    <row r="10" spans="1:16" ht="25.5" x14ac:dyDescent="0.25">
      <c r="A10" s="10">
        <v>4</v>
      </c>
      <c r="B10" s="33" t="s">
        <v>20</v>
      </c>
      <c r="C10" s="17" t="s">
        <v>9</v>
      </c>
      <c r="D10" s="16" t="s">
        <v>15</v>
      </c>
      <c r="E10" s="12">
        <v>2</v>
      </c>
      <c r="F10" s="25">
        <v>250.8</v>
      </c>
      <c r="G10" s="26">
        <v>251.9</v>
      </c>
      <c r="H10" s="30">
        <v>289</v>
      </c>
      <c r="I10" s="12"/>
      <c r="J10" s="13">
        <f>IFERROR(ROUND(AVERAGE($F10:I10),2),"")</f>
        <v>263.89999999999998</v>
      </c>
      <c r="K10" s="14">
        <f>IFERROR(STDEV($F10:I10),"")</f>
        <v>21.744194627532192</v>
      </c>
      <c r="L10" s="14">
        <f t="shared" si="0"/>
        <v>8.2395584037636205</v>
      </c>
      <c r="M10" s="22">
        <f t="shared" si="1"/>
        <v>527.79999999999995</v>
      </c>
      <c r="N10" s="21"/>
    </row>
    <row r="11" spans="1:16" ht="25.5" x14ac:dyDescent="0.25">
      <c r="A11" s="10">
        <v>5</v>
      </c>
      <c r="B11" s="33" t="s">
        <v>21</v>
      </c>
      <c r="C11" s="17" t="s">
        <v>9</v>
      </c>
      <c r="D11" s="16" t="s">
        <v>15</v>
      </c>
      <c r="E11" s="12">
        <v>12</v>
      </c>
      <c r="F11" s="25">
        <v>334.8</v>
      </c>
      <c r="G11" s="26">
        <v>361</v>
      </c>
      <c r="H11" s="30">
        <v>313</v>
      </c>
      <c r="I11" s="12"/>
      <c r="J11" s="13">
        <f>IFERROR(ROUND(AVERAGE($F11:I11),2),"")</f>
        <v>336.27</v>
      </c>
      <c r="K11" s="14">
        <f>IFERROR(STDEV($F11:I11),"")</f>
        <v>24.033587608456074</v>
      </c>
      <c r="L11" s="14">
        <f t="shared" ref="L11" si="2">IF(J11&lt;&gt;"", K11/J11*100,"")</f>
        <v>7.147110241310874</v>
      </c>
      <c r="M11" s="22">
        <f t="shared" ref="M11" si="3">IFERROR(ROUND(J11*$E11,2),"")</f>
        <v>4035.24</v>
      </c>
      <c r="N11" s="21"/>
    </row>
    <row r="12" spans="1:16" ht="25.5" x14ac:dyDescent="0.25">
      <c r="A12" s="10">
        <v>6</v>
      </c>
      <c r="B12" s="33" t="s">
        <v>22</v>
      </c>
      <c r="C12" s="17" t="s">
        <v>9</v>
      </c>
      <c r="D12" s="16" t="s">
        <v>15</v>
      </c>
      <c r="E12" s="12">
        <v>500</v>
      </c>
      <c r="F12" s="25">
        <v>32</v>
      </c>
      <c r="G12" s="26">
        <v>40</v>
      </c>
      <c r="H12" s="30">
        <v>35</v>
      </c>
      <c r="I12" s="12"/>
      <c r="J12" s="13">
        <f>IFERROR(ROUND(AVERAGE($F12:I12),2),"")</f>
        <v>35.67</v>
      </c>
      <c r="K12" s="14">
        <f>IFERROR(STDEV($F12:I12),"")</f>
        <v>4.0414518843273806</v>
      </c>
      <c r="L12" s="14">
        <f t="shared" si="0"/>
        <v>11.330114618243286</v>
      </c>
      <c r="M12" s="22">
        <f t="shared" si="1"/>
        <v>17835</v>
      </c>
      <c r="N12" s="21"/>
    </row>
    <row r="13" spans="1:16" ht="25.5" x14ac:dyDescent="0.25">
      <c r="A13" s="10">
        <v>7</v>
      </c>
      <c r="B13" s="33" t="s">
        <v>23</v>
      </c>
      <c r="C13" s="17" t="s">
        <v>9</v>
      </c>
      <c r="D13" s="16" t="s">
        <v>15</v>
      </c>
      <c r="E13" s="12">
        <v>500</v>
      </c>
      <c r="F13" s="25">
        <v>12.5</v>
      </c>
      <c r="G13" s="26">
        <v>9.5</v>
      </c>
      <c r="H13" s="30">
        <v>13</v>
      </c>
      <c r="I13" s="12"/>
      <c r="J13" s="13">
        <f>IFERROR(ROUND(AVERAGE($F13:I13),2),"")</f>
        <v>11.67</v>
      </c>
      <c r="K13" s="14">
        <f>IFERROR(STDEV($F13:I13),"")</f>
        <v>1.8929694486000936</v>
      </c>
      <c r="L13" s="14">
        <f t="shared" ref="L13" si="4">IF(J13&lt;&gt;"", K13/J13*100,"")</f>
        <v>16.220817897173038</v>
      </c>
      <c r="M13" s="22">
        <f t="shared" ref="M13" si="5">IFERROR(ROUND(J13*$E13,2),"")</f>
        <v>5835</v>
      </c>
      <c r="N13" s="21"/>
    </row>
    <row r="14" spans="1:16" ht="25.5" x14ac:dyDescent="0.25">
      <c r="A14" s="10">
        <v>8</v>
      </c>
      <c r="B14" s="33" t="s">
        <v>24</v>
      </c>
      <c r="C14" s="17" t="s">
        <v>9</v>
      </c>
      <c r="D14" s="16" t="s">
        <v>25</v>
      </c>
      <c r="E14" s="12">
        <v>11</v>
      </c>
      <c r="F14" s="37">
        <v>82</v>
      </c>
      <c r="G14" s="26">
        <v>98.08</v>
      </c>
      <c r="H14" s="27">
        <v>79.02</v>
      </c>
      <c r="I14" s="12"/>
      <c r="J14" s="13">
        <f>IFERROR(ROUND(AVERAGE($F14:I14),2),"")</f>
        <v>86.37</v>
      </c>
      <c r="K14" s="14">
        <f>IFERROR(STDEV($F14:I14),"")</f>
        <v>10.252889023750006</v>
      </c>
      <c r="L14" s="14">
        <f t="shared" si="0"/>
        <v>11.870891540754897</v>
      </c>
      <c r="M14" s="22">
        <f t="shared" si="1"/>
        <v>950.07</v>
      </c>
      <c r="N14" s="21"/>
    </row>
    <row r="15" spans="1:16" ht="25.5" x14ac:dyDescent="0.25">
      <c r="A15" s="10">
        <v>9</v>
      </c>
      <c r="B15" s="33" t="s">
        <v>26</v>
      </c>
      <c r="C15" s="17" t="s">
        <v>9</v>
      </c>
      <c r="D15" s="16" t="s">
        <v>15</v>
      </c>
      <c r="E15" s="12">
        <v>3</v>
      </c>
      <c r="F15" s="25">
        <v>53</v>
      </c>
      <c r="G15" s="26">
        <v>45.5</v>
      </c>
      <c r="H15" s="30">
        <v>64</v>
      </c>
      <c r="I15" s="12"/>
      <c r="J15" s="13">
        <f>IFERROR(ROUND(AVERAGE($F15:I15),2),"")</f>
        <v>54.17</v>
      </c>
      <c r="K15" s="14">
        <f>IFERROR(STDEV($F15:I15),"")</f>
        <v>9.3050165681385568</v>
      </c>
      <c r="L15" s="14">
        <f t="shared" ref="L15" si="6">IF(J15&lt;&gt;"", K15/J15*100,"")</f>
        <v>17.177435052867928</v>
      </c>
      <c r="M15" s="22">
        <f t="shared" ref="M15" si="7">IFERROR(ROUND(J15*$E15,2),"")</f>
        <v>162.51</v>
      </c>
      <c r="N15" s="21"/>
    </row>
    <row r="16" spans="1:16" ht="25.5" x14ac:dyDescent="0.25">
      <c r="A16" s="10">
        <v>10</v>
      </c>
      <c r="B16" s="33" t="s">
        <v>27</v>
      </c>
      <c r="C16" s="17" t="s">
        <v>9</v>
      </c>
      <c r="D16" s="16" t="s">
        <v>15</v>
      </c>
      <c r="E16" s="12">
        <v>4</v>
      </c>
      <c r="F16" s="25">
        <v>37</v>
      </c>
      <c r="G16" s="26">
        <v>54</v>
      </c>
      <c r="H16" s="30">
        <v>39</v>
      </c>
      <c r="I16" s="12"/>
      <c r="J16" s="13">
        <f>IFERROR(ROUND(AVERAGE($F16:I16),2),"")</f>
        <v>43.33</v>
      </c>
      <c r="K16" s="14">
        <f>IFERROR(STDEV($F16:I16),"")</f>
        <v>9.2915732431775773</v>
      </c>
      <c r="L16" s="14">
        <f t="shared" si="0"/>
        <v>21.443741618226582</v>
      </c>
      <c r="M16" s="22">
        <f t="shared" si="1"/>
        <v>173.32</v>
      </c>
      <c r="N16" s="21"/>
    </row>
    <row r="17" spans="1:14" ht="25.5" x14ac:dyDescent="0.25">
      <c r="A17" s="10">
        <v>11</v>
      </c>
      <c r="B17" s="33" t="s">
        <v>28</v>
      </c>
      <c r="C17" s="17" t="s">
        <v>9</v>
      </c>
      <c r="D17" s="16" t="s">
        <v>15</v>
      </c>
      <c r="E17" s="12">
        <v>2</v>
      </c>
      <c r="F17" s="25">
        <v>118</v>
      </c>
      <c r="G17" s="29">
        <v>115.94</v>
      </c>
      <c r="H17" s="30">
        <v>134.87</v>
      </c>
      <c r="I17" s="12"/>
      <c r="J17" s="13">
        <f>IFERROR(ROUND(AVERAGE($F17:I17),2),"")</f>
        <v>122.94</v>
      </c>
      <c r="K17" s="14">
        <f>IFERROR(STDEV($F17:I17),"")</f>
        <v>10.385770714459925</v>
      </c>
      <c r="L17" s="14">
        <f t="shared" si="0"/>
        <v>8.447836924076725</v>
      </c>
      <c r="M17" s="22">
        <f t="shared" si="1"/>
        <v>245.88</v>
      </c>
      <c r="N17" s="21"/>
    </row>
    <row r="18" spans="1:14" ht="25.5" x14ac:dyDescent="0.25">
      <c r="A18" s="10">
        <v>12</v>
      </c>
      <c r="B18" s="33" t="s">
        <v>29</v>
      </c>
      <c r="C18" s="38" t="s">
        <v>9</v>
      </c>
      <c r="D18" s="39" t="s">
        <v>30</v>
      </c>
      <c r="E18" s="40">
        <v>10</v>
      </c>
      <c r="F18" s="41"/>
      <c r="G18" s="42"/>
      <c r="H18" s="43"/>
      <c r="I18" s="12"/>
      <c r="J18" s="13" t="str">
        <f>IFERROR(ROUND(AVERAGE($F18:I18),2),"")</f>
        <v/>
      </c>
      <c r="K18" s="14" t="str">
        <f>IFERROR(STDEV($F18:I18),"")</f>
        <v/>
      </c>
      <c r="L18" s="14" t="str">
        <f t="shared" ref="L18" si="8">IF(J18&lt;&gt;"", K18/J18*100,"")</f>
        <v/>
      </c>
      <c r="M18" s="22" t="str">
        <f t="shared" ref="M18" si="9">IFERROR(ROUND(J18*$E18,2),"")</f>
        <v/>
      </c>
      <c r="N18" s="21"/>
    </row>
    <row r="19" spans="1:14" ht="25.5" x14ac:dyDescent="0.25">
      <c r="A19" s="10">
        <v>13</v>
      </c>
      <c r="B19" s="33" t="s">
        <v>31</v>
      </c>
      <c r="C19" s="17" t="s">
        <v>9</v>
      </c>
      <c r="D19" s="16" t="s">
        <v>76</v>
      </c>
      <c r="E19" s="12">
        <v>4</v>
      </c>
      <c r="F19" s="25">
        <v>376</v>
      </c>
      <c r="G19" s="26">
        <v>299</v>
      </c>
      <c r="H19" s="30">
        <v>379</v>
      </c>
      <c r="I19" s="12"/>
      <c r="J19" s="13">
        <f>IFERROR(ROUND(AVERAGE($F19:I19),2),"")</f>
        <v>351.33</v>
      </c>
      <c r="K19" s="14">
        <f>IFERROR(STDEV($F19:I19),"")</f>
        <v>45.346811721810639</v>
      </c>
      <c r="L19" s="14">
        <f t="shared" si="0"/>
        <v>12.907184618965259</v>
      </c>
      <c r="M19" s="22">
        <f t="shared" si="1"/>
        <v>1405.32</v>
      </c>
      <c r="N19" s="21"/>
    </row>
    <row r="20" spans="1:14" ht="25.5" x14ac:dyDescent="0.25">
      <c r="A20" s="10">
        <v>14</v>
      </c>
      <c r="B20" s="33" t="s">
        <v>77</v>
      </c>
      <c r="C20" s="17" t="s">
        <v>9</v>
      </c>
      <c r="D20" s="16" t="s">
        <v>76</v>
      </c>
      <c r="E20" s="12">
        <v>17</v>
      </c>
      <c r="F20" s="25">
        <v>466</v>
      </c>
      <c r="G20" s="26">
        <v>457</v>
      </c>
      <c r="H20" s="30">
        <v>430</v>
      </c>
      <c r="I20" s="12"/>
      <c r="J20" s="13">
        <f>IFERROR(ROUND(AVERAGE($F20:I20),2),"")</f>
        <v>451</v>
      </c>
      <c r="K20" s="14">
        <f>IFERROR(STDEV($F20:I20),"")</f>
        <v>18.734993995195193</v>
      </c>
      <c r="L20" s="14">
        <f t="shared" ref="L20:L27" si="10">IF(J20&lt;&gt;"", K20/J20*100,"")</f>
        <v>4.1541006641231029</v>
      </c>
      <c r="M20" s="22">
        <f t="shared" ref="M20:M27" si="11">IFERROR(ROUND(J20*$E20,2),"")</f>
        <v>7667</v>
      </c>
      <c r="N20" s="21"/>
    </row>
    <row r="21" spans="1:14" ht="25.5" x14ac:dyDescent="0.25">
      <c r="A21" s="10">
        <v>15</v>
      </c>
      <c r="B21" s="33" t="s">
        <v>32</v>
      </c>
      <c r="C21" s="17" t="s">
        <v>9</v>
      </c>
      <c r="D21" s="16" t="s">
        <v>15</v>
      </c>
      <c r="E21" s="12">
        <v>1</v>
      </c>
      <c r="F21" s="25">
        <v>337.5</v>
      </c>
      <c r="G21" s="26">
        <v>316</v>
      </c>
      <c r="H21" s="30">
        <v>350</v>
      </c>
      <c r="I21" s="12"/>
      <c r="J21" s="13">
        <f>IFERROR(ROUND(AVERAGE($F21:I21),2),"")</f>
        <v>334.5</v>
      </c>
      <c r="K21" s="14">
        <f>IFERROR(STDEV($F21:I21),"")</f>
        <v>17.197383521919839</v>
      </c>
      <c r="L21" s="14">
        <f t="shared" ref="L21" si="12">IF(J21&lt;&gt;"", K21/J21*100,"")</f>
        <v>5.1412207838325372</v>
      </c>
      <c r="M21" s="22">
        <f t="shared" ref="M21" si="13">IFERROR(ROUND(J21*$E21,2),"")</f>
        <v>334.5</v>
      </c>
      <c r="N21" s="21"/>
    </row>
    <row r="22" spans="1:14" ht="25.5" x14ac:dyDescent="0.25">
      <c r="A22" s="10">
        <v>16</v>
      </c>
      <c r="B22" s="33" t="s">
        <v>33</v>
      </c>
      <c r="C22" s="17" t="s">
        <v>9</v>
      </c>
      <c r="D22" s="16" t="s">
        <v>15</v>
      </c>
      <c r="E22" s="12">
        <v>6</v>
      </c>
      <c r="F22" s="25">
        <v>251.25</v>
      </c>
      <c r="G22" s="26">
        <v>250</v>
      </c>
      <c r="H22" s="30">
        <v>224.84</v>
      </c>
      <c r="I22" s="12"/>
      <c r="J22" s="13">
        <f>IFERROR(ROUND(AVERAGE($F22:I22),2),"")</f>
        <v>242.03</v>
      </c>
      <c r="K22" s="14">
        <f>IFERROR(STDEV($F22:I22),"")</f>
        <v>14.900090603751373</v>
      </c>
      <c r="L22" s="14">
        <f t="shared" si="10"/>
        <v>6.1562990553862633</v>
      </c>
      <c r="M22" s="22">
        <f t="shared" si="11"/>
        <v>1452.18</v>
      </c>
      <c r="N22" s="21"/>
    </row>
    <row r="23" spans="1:14" ht="25.5" x14ac:dyDescent="0.25">
      <c r="A23" s="10">
        <v>17</v>
      </c>
      <c r="B23" s="33" t="s">
        <v>34</v>
      </c>
      <c r="C23" s="17" t="s">
        <v>9</v>
      </c>
      <c r="D23" s="16" t="s">
        <v>15</v>
      </c>
      <c r="E23" s="12">
        <v>2</v>
      </c>
      <c r="F23" s="25">
        <v>237.95</v>
      </c>
      <c r="G23" s="26">
        <v>260</v>
      </c>
      <c r="H23" s="30">
        <v>230.82</v>
      </c>
      <c r="I23" s="12"/>
      <c r="J23" s="13">
        <f>IFERROR(ROUND(AVERAGE($F23:I23),2),"")</f>
        <v>242.92</v>
      </c>
      <c r="K23" s="14">
        <f>IFERROR(STDEV($F23:I23),"")</f>
        <v>15.212449945138141</v>
      </c>
      <c r="L23" s="14">
        <f t="shared" ref="L23" si="14">IF(J23&lt;&gt;"", K23/J23*100,"")</f>
        <v>6.2623291392796574</v>
      </c>
      <c r="M23" s="22">
        <f t="shared" ref="M23" si="15">IFERROR(ROUND(J23*$E23,2),"")</f>
        <v>485.84</v>
      </c>
      <c r="N23" s="21"/>
    </row>
    <row r="24" spans="1:14" ht="25.5" x14ac:dyDescent="0.25">
      <c r="A24" s="10">
        <v>18</v>
      </c>
      <c r="B24" s="35" t="s">
        <v>35</v>
      </c>
      <c r="C24" s="17" t="s">
        <v>9</v>
      </c>
      <c r="D24" s="16" t="s">
        <v>30</v>
      </c>
      <c r="E24" s="12">
        <v>200</v>
      </c>
      <c r="F24" s="25">
        <v>40.701000000000001</v>
      </c>
      <c r="G24" s="26">
        <v>40.700000000000003</v>
      </c>
      <c r="H24" s="30">
        <v>53.94</v>
      </c>
      <c r="I24" s="12"/>
      <c r="J24" s="13">
        <f>IFERROR(ROUND(AVERAGE($F24:I24),2),"")</f>
        <v>45.11</v>
      </c>
      <c r="K24" s="14">
        <f>IFERROR(STDEV($F24:I24),"")</f>
        <v>7.6438289052890616</v>
      </c>
      <c r="L24" s="14">
        <f t="shared" si="10"/>
        <v>16.944865673440614</v>
      </c>
      <c r="M24" s="22">
        <f t="shared" si="11"/>
        <v>9022</v>
      </c>
      <c r="N24" s="21"/>
    </row>
    <row r="25" spans="1:14" ht="25.5" x14ac:dyDescent="0.25">
      <c r="A25" s="10">
        <v>19</v>
      </c>
      <c r="B25" s="33" t="s">
        <v>36</v>
      </c>
      <c r="C25" s="17" t="s">
        <v>9</v>
      </c>
      <c r="D25" s="16" t="s">
        <v>15</v>
      </c>
      <c r="E25" s="12">
        <v>10</v>
      </c>
      <c r="F25" s="25">
        <v>95</v>
      </c>
      <c r="G25" s="29">
        <v>110</v>
      </c>
      <c r="H25" s="30">
        <v>92.9</v>
      </c>
      <c r="I25" s="12"/>
      <c r="J25" s="13">
        <f>IFERROR(ROUND(AVERAGE($F25:I25),2),"")</f>
        <v>99.3</v>
      </c>
      <c r="K25" s="14">
        <f>IFERROR(STDEV($F25:I25),"")</f>
        <v>9.3257707456274073</v>
      </c>
      <c r="L25" s="14">
        <f t="shared" ref="L25" si="16">IF(J25&lt;&gt;"", K25/J25*100,"")</f>
        <v>9.3915113249017192</v>
      </c>
      <c r="M25" s="22">
        <f t="shared" ref="M25" si="17">IFERROR(ROUND(J25*$E25,2),"")</f>
        <v>993</v>
      </c>
      <c r="N25" s="21"/>
    </row>
    <row r="26" spans="1:14" ht="25.5" x14ac:dyDescent="0.25">
      <c r="A26" s="10">
        <v>20</v>
      </c>
      <c r="B26" s="33" t="s">
        <v>37</v>
      </c>
      <c r="C26" s="17" t="s">
        <v>9</v>
      </c>
      <c r="D26" s="16" t="s">
        <v>15</v>
      </c>
      <c r="E26" s="12">
        <v>100</v>
      </c>
      <c r="F26" s="25">
        <v>13.7</v>
      </c>
      <c r="G26" s="26">
        <v>14.37</v>
      </c>
      <c r="H26" s="27">
        <v>14.18</v>
      </c>
      <c r="I26" s="12"/>
      <c r="J26" s="13">
        <f>IFERROR(ROUND(AVERAGE($F26:I26),2),"")</f>
        <v>14.08</v>
      </c>
      <c r="K26" s="14">
        <f>IFERROR(STDEV($F26:I26),"")</f>
        <v>0.34530180036213731</v>
      </c>
      <c r="L26" s="14">
        <f t="shared" ref="L26" si="18">IF(J26&lt;&gt;"", K26/J26*100,"")</f>
        <v>2.4524275593901796</v>
      </c>
      <c r="M26" s="22">
        <f t="shared" ref="M26" si="19">IFERROR(ROUND(J26*$E26,2),"")</f>
        <v>1408</v>
      </c>
      <c r="N26" s="21"/>
    </row>
    <row r="27" spans="1:14" ht="25.5" x14ac:dyDescent="0.25">
      <c r="A27" s="10">
        <v>21</v>
      </c>
      <c r="B27" s="33" t="s">
        <v>38</v>
      </c>
      <c r="C27" s="17" t="s">
        <v>9</v>
      </c>
      <c r="D27" s="16" t="s">
        <v>15</v>
      </c>
      <c r="E27" s="12">
        <v>2</v>
      </c>
      <c r="F27" s="25">
        <v>340</v>
      </c>
      <c r="G27" s="26">
        <v>376</v>
      </c>
      <c r="H27" s="27">
        <v>359</v>
      </c>
      <c r="I27" s="12"/>
      <c r="J27" s="13">
        <f>IFERROR(ROUND(AVERAGE($F27:I27),2),"")</f>
        <v>358.33</v>
      </c>
      <c r="K27" s="14">
        <f>IFERROR(STDEV($F27:I27),"")</f>
        <v>18.009256878986797</v>
      </c>
      <c r="L27" s="14">
        <f t="shared" si="10"/>
        <v>5.025885881446376</v>
      </c>
      <c r="M27" s="22">
        <f t="shared" si="11"/>
        <v>716.66</v>
      </c>
      <c r="N27" s="21"/>
    </row>
    <row r="28" spans="1:14" ht="25.5" x14ac:dyDescent="0.25">
      <c r="A28" s="10">
        <v>22</v>
      </c>
      <c r="B28" s="33" t="s">
        <v>39</v>
      </c>
      <c r="C28" s="17" t="s">
        <v>9</v>
      </c>
      <c r="D28" s="16" t="s">
        <v>80</v>
      </c>
      <c r="E28" s="12">
        <v>1</v>
      </c>
      <c r="F28" s="25">
        <v>955</v>
      </c>
      <c r="G28" s="26">
        <v>959</v>
      </c>
      <c r="H28" s="27">
        <v>1049</v>
      </c>
      <c r="I28" s="12"/>
      <c r="J28" s="13">
        <f>IFERROR(ROUND(AVERAGE($F28:I28),2),"")</f>
        <v>987.67</v>
      </c>
      <c r="K28" s="14">
        <f>IFERROR(STDEV($F28:I28),"")</f>
        <v>53.153864707407052</v>
      </c>
      <c r="L28" s="14">
        <f t="shared" si="0"/>
        <v>5.3817433664490215</v>
      </c>
      <c r="M28" s="22">
        <f t="shared" si="1"/>
        <v>987.67</v>
      </c>
      <c r="N28" s="21"/>
    </row>
    <row r="29" spans="1:14" ht="25.5" x14ac:dyDescent="0.25">
      <c r="A29" s="10">
        <v>23</v>
      </c>
      <c r="B29" s="33" t="s">
        <v>40</v>
      </c>
      <c r="C29" s="17" t="s">
        <v>9</v>
      </c>
      <c r="D29" s="16" t="s">
        <v>80</v>
      </c>
      <c r="E29" s="12">
        <v>1</v>
      </c>
      <c r="F29" s="25">
        <v>109</v>
      </c>
      <c r="G29" s="26">
        <v>80</v>
      </c>
      <c r="H29" s="27">
        <v>89</v>
      </c>
      <c r="I29" s="12"/>
      <c r="J29" s="13">
        <f>IFERROR(ROUND(AVERAGE($F29:I29),2),"")</f>
        <v>92.67</v>
      </c>
      <c r="K29" s="14">
        <f>IFERROR(STDEV($F29:I29),"")</f>
        <v>14.8436293854749</v>
      </c>
      <c r="L29" s="14">
        <f t="shared" ref="L29" si="20">IF(J29&lt;&gt;"", K29/J29*100,"")</f>
        <v>16.017728914940001</v>
      </c>
      <c r="M29" s="22">
        <f t="shared" ref="M29" si="21">IFERROR(ROUND(J29*$E29,2),"")</f>
        <v>92.67</v>
      </c>
      <c r="N29" s="21"/>
    </row>
    <row r="30" spans="1:14" ht="25.5" x14ac:dyDescent="0.25">
      <c r="A30" s="10">
        <v>24</v>
      </c>
      <c r="B30" s="33" t="s">
        <v>41</v>
      </c>
      <c r="C30" s="17" t="s">
        <v>9</v>
      </c>
      <c r="D30" s="16" t="s">
        <v>80</v>
      </c>
      <c r="E30" s="12">
        <v>9</v>
      </c>
      <c r="F30" s="25">
        <v>242</v>
      </c>
      <c r="G30" s="26">
        <v>224</v>
      </c>
      <c r="H30" s="27">
        <v>214</v>
      </c>
      <c r="I30" s="12"/>
      <c r="J30" s="13">
        <f>IFERROR(ROUND(AVERAGE($F30:I30),2),"")</f>
        <v>226.67</v>
      </c>
      <c r="K30" s="14">
        <f>IFERROR(STDEV($F30:I30),"")</f>
        <v>14.189197769195175</v>
      </c>
      <c r="L30" s="14">
        <f t="shared" si="0"/>
        <v>6.2598481357017581</v>
      </c>
      <c r="M30" s="22">
        <f t="shared" si="1"/>
        <v>2040.03</v>
      </c>
      <c r="N30" s="21"/>
    </row>
    <row r="31" spans="1:14" ht="25.5" x14ac:dyDescent="0.25">
      <c r="A31" s="10">
        <v>25</v>
      </c>
      <c r="B31" s="33" t="s">
        <v>42</v>
      </c>
      <c r="C31" s="17" t="s">
        <v>9</v>
      </c>
      <c r="D31" s="16" t="s">
        <v>80</v>
      </c>
      <c r="E31" s="12">
        <v>1</v>
      </c>
      <c r="F31" s="25">
        <v>366</v>
      </c>
      <c r="G31" s="26">
        <v>355</v>
      </c>
      <c r="H31" s="27">
        <v>385</v>
      </c>
      <c r="I31" s="12"/>
      <c r="J31" s="13">
        <f>IFERROR(ROUND(AVERAGE($F31:I31),2),"")</f>
        <v>368.67</v>
      </c>
      <c r="K31" s="14">
        <f>IFERROR(STDEV($F31:I31),"")</f>
        <v>15.176736583776281</v>
      </c>
      <c r="L31" s="14">
        <f t="shared" ref="L31" si="22">IF(J31&lt;&gt;"", K31/J31*100,"")</f>
        <v>4.1166182721068383</v>
      </c>
      <c r="M31" s="22">
        <f t="shared" ref="M31" si="23">IFERROR(ROUND(J31*$E31,2),"")</f>
        <v>368.67</v>
      </c>
      <c r="N31" s="21"/>
    </row>
    <row r="32" spans="1:14" ht="25.5" x14ac:dyDescent="0.25">
      <c r="A32" s="10">
        <v>26</v>
      </c>
      <c r="B32" s="33" t="s">
        <v>43</v>
      </c>
      <c r="C32" s="17" t="s">
        <v>9</v>
      </c>
      <c r="D32" s="16" t="s">
        <v>80</v>
      </c>
      <c r="E32" s="12">
        <v>3</v>
      </c>
      <c r="F32" s="25">
        <v>199</v>
      </c>
      <c r="G32" s="26">
        <v>239</v>
      </c>
      <c r="H32" s="27">
        <v>208</v>
      </c>
      <c r="I32" s="12"/>
      <c r="J32" s="13">
        <f>IFERROR(ROUND(AVERAGE($F32:I32),2),"")</f>
        <v>215.33</v>
      </c>
      <c r="K32" s="14">
        <f>IFERROR(STDEV($F32:I32),"")</f>
        <v>20.984120980716188</v>
      </c>
      <c r="L32" s="14">
        <f t="shared" si="0"/>
        <v>9.7450986767826997</v>
      </c>
      <c r="M32" s="22">
        <f t="shared" si="1"/>
        <v>645.99</v>
      </c>
      <c r="N32" s="21"/>
    </row>
    <row r="33" spans="1:14" ht="25.5" x14ac:dyDescent="0.25">
      <c r="A33" s="10">
        <v>27</v>
      </c>
      <c r="B33" s="33" t="s">
        <v>44</v>
      </c>
      <c r="C33" s="17" t="s">
        <v>9</v>
      </c>
      <c r="D33" s="16" t="s">
        <v>15</v>
      </c>
      <c r="E33" s="12">
        <v>2</v>
      </c>
      <c r="F33" s="25">
        <v>175</v>
      </c>
      <c r="G33" s="26">
        <v>164</v>
      </c>
      <c r="H33" s="27">
        <v>161</v>
      </c>
      <c r="I33" s="12"/>
      <c r="J33" s="13">
        <f>IFERROR(ROUND(AVERAGE($F33:I33),2),"")</f>
        <v>166.67</v>
      </c>
      <c r="K33" s="14">
        <f>IFERROR(STDEV($F33:I33),"")</f>
        <v>7.3711147958319936</v>
      </c>
      <c r="L33" s="14">
        <f t="shared" ref="L33" si="24">IF(J33&lt;&gt;"", K33/J33*100,"")</f>
        <v>4.4225804258906782</v>
      </c>
      <c r="M33" s="22">
        <f t="shared" ref="M33" si="25">IFERROR(ROUND(J33*$E33,2),"")</f>
        <v>333.34</v>
      </c>
      <c r="N33" s="21"/>
    </row>
    <row r="34" spans="1:14" ht="25.5" x14ac:dyDescent="0.25">
      <c r="A34" s="10">
        <v>28</v>
      </c>
      <c r="B34" s="33" t="s">
        <v>45</v>
      </c>
      <c r="C34" s="17" t="s">
        <v>9</v>
      </c>
      <c r="D34" s="16" t="s">
        <v>25</v>
      </c>
      <c r="E34" s="12">
        <v>24</v>
      </c>
      <c r="F34" s="25">
        <v>76.5</v>
      </c>
      <c r="G34" s="26">
        <v>73</v>
      </c>
      <c r="H34" s="27">
        <v>74.900000000000006</v>
      </c>
      <c r="I34" s="12"/>
      <c r="J34" s="13">
        <f>IFERROR(ROUND(AVERAGE($F34:I34),2),"")</f>
        <v>74.8</v>
      </c>
      <c r="K34" s="14">
        <f>IFERROR(STDEV($F34:I34),"")</f>
        <v>1.7521415467935233</v>
      </c>
      <c r="L34" s="14">
        <f t="shared" si="0"/>
        <v>2.3424352229859937</v>
      </c>
      <c r="M34" s="22">
        <f t="shared" si="1"/>
        <v>1795.2</v>
      </c>
      <c r="N34" s="21"/>
    </row>
    <row r="35" spans="1:14" ht="25.5" x14ac:dyDescent="0.25">
      <c r="A35" s="10">
        <v>29</v>
      </c>
      <c r="B35" s="33" t="s">
        <v>46</v>
      </c>
      <c r="C35" s="17" t="s">
        <v>9</v>
      </c>
      <c r="D35" s="16" t="s">
        <v>15</v>
      </c>
      <c r="E35" s="12">
        <v>100</v>
      </c>
      <c r="F35" s="25">
        <v>150</v>
      </c>
      <c r="G35" s="26">
        <v>142</v>
      </c>
      <c r="H35" s="27">
        <v>155</v>
      </c>
      <c r="I35" s="12"/>
      <c r="J35" s="13">
        <f>IFERROR(ROUND(AVERAGE($F35:I35),2),"")</f>
        <v>149</v>
      </c>
      <c r="K35" s="14">
        <f>IFERROR(STDEV($F35:I35),"")</f>
        <v>6.5574385243020004</v>
      </c>
      <c r="L35" s="14">
        <f t="shared" ref="L35" si="26">IF(J35&lt;&gt;"", K35/J35*100,"")</f>
        <v>4.4009654525516781</v>
      </c>
      <c r="M35" s="22">
        <f t="shared" ref="M35" si="27">IFERROR(ROUND(J35*$E35,2),"")</f>
        <v>14900</v>
      </c>
      <c r="N35" s="21"/>
    </row>
    <row r="36" spans="1:14" ht="25.5" x14ac:dyDescent="0.25">
      <c r="A36" s="10">
        <v>30</v>
      </c>
      <c r="B36" s="33" t="s">
        <v>47</v>
      </c>
      <c r="C36" s="17" t="s">
        <v>9</v>
      </c>
      <c r="D36" s="16" t="s">
        <v>15</v>
      </c>
      <c r="E36" s="12">
        <v>19</v>
      </c>
      <c r="F36" s="25">
        <v>93.5</v>
      </c>
      <c r="G36" s="26">
        <v>82</v>
      </c>
      <c r="H36" s="27">
        <v>90</v>
      </c>
      <c r="I36" s="12"/>
      <c r="J36" s="13">
        <f>IFERROR(ROUND(AVERAGE($F36:I36),2),"")</f>
        <v>88.5</v>
      </c>
      <c r="K36" s="14">
        <f>IFERROR(STDEV($F36:I36),"")</f>
        <v>5.8949130612757976</v>
      </c>
      <c r="L36" s="14">
        <f t="shared" si="0"/>
        <v>6.6609187133059855</v>
      </c>
      <c r="M36" s="22">
        <f t="shared" si="1"/>
        <v>1681.5</v>
      </c>
      <c r="N36" s="21"/>
    </row>
    <row r="37" spans="1:14" ht="25.5" x14ac:dyDescent="0.25">
      <c r="A37" s="10">
        <v>31</v>
      </c>
      <c r="B37" s="33" t="s">
        <v>48</v>
      </c>
      <c r="C37" s="17" t="s">
        <v>9</v>
      </c>
      <c r="D37" s="16" t="s">
        <v>30</v>
      </c>
      <c r="E37" s="12">
        <v>100</v>
      </c>
      <c r="F37" s="25">
        <v>122.4</v>
      </c>
      <c r="G37" s="26">
        <v>115</v>
      </c>
      <c r="H37" s="27">
        <v>105</v>
      </c>
      <c r="I37" s="12"/>
      <c r="J37" s="13">
        <f>IFERROR(ROUND(AVERAGE($F37:I37),2),"")</f>
        <v>114.13</v>
      </c>
      <c r="K37" s="14">
        <f>IFERROR(STDEV($F37:I37),"")</f>
        <v>8.7323154623120089</v>
      </c>
      <c r="L37" s="14">
        <f t="shared" si="0"/>
        <v>7.6512007906002006</v>
      </c>
      <c r="M37" s="22">
        <f t="shared" si="1"/>
        <v>11413</v>
      </c>
      <c r="N37" s="21"/>
    </row>
    <row r="38" spans="1:14" ht="25.5" x14ac:dyDescent="0.25">
      <c r="A38" s="10">
        <v>32</v>
      </c>
      <c r="B38" s="33" t="s">
        <v>49</v>
      </c>
      <c r="C38" s="45" t="s">
        <v>9</v>
      </c>
      <c r="D38" s="46" t="s">
        <v>30</v>
      </c>
      <c r="E38" s="31">
        <v>10</v>
      </c>
      <c r="F38" s="37">
        <v>89.6</v>
      </c>
      <c r="G38" s="29">
        <v>90</v>
      </c>
      <c r="H38" s="30">
        <v>95</v>
      </c>
      <c r="I38" s="12"/>
      <c r="J38" s="13">
        <f>IFERROR(ROUND(AVERAGE($F38:I38),2),"")</f>
        <v>91.53</v>
      </c>
      <c r="K38" s="14">
        <f>IFERROR(STDEV($F38:I38),"")</f>
        <v>3.0088757590391371</v>
      </c>
      <c r="L38" s="14">
        <f t="shared" si="0"/>
        <v>3.2873110008075348</v>
      </c>
      <c r="M38" s="22">
        <f t="shared" si="1"/>
        <v>915.3</v>
      </c>
      <c r="N38" s="21"/>
    </row>
    <row r="39" spans="1:14" ht="25.5" x14ac:dyDescent="0.25">
      <c r="A39" s="10">
        <v>33</v>
      </c>
      <c r="B39" s="33" t="s">
        <v>50</v>
      </c>
      <c r="C39" s="45" t="s">
        <v>9</v>
      </c>
      <c r="D39" s="46" t="s">
        <v>30</v>
      </c>
      <c r="E39" s="31">
        <v>10</v>
      </c>
      <c r="F39" s="37">
        <v>95</v>
      </c>
      <c r="G39" s="29">
        <v>100</v>
      </c>
      <c r="H39" s="30">
        <v>102</v>
      </c>
      <c r="I39" s="12"/>
      <c r="J39" s="13">
        <f>IFERROR(ROUND(AVERAGE($F39:I39),2),"")</f>
        <v>99</v>
      </c>
      <c r="K39" s="14">
        <f>IFERROR(STDEV($F39:I39),"")</f>
        <v>3.6055512754639891</v>
      </c>
      <c r="L39" s="14">
        <f t="shared" ref="L39" si="28">IF(J39&lt;&gt;"", K39/J39*100,"")</f>
        <v>3.6419709853171605</v>
      </c>
      <c r="M39" s="22">
        <f t="shared" ref="M39" si="29">IFERROR(ROUND(J39*$E39,2),"")</f>
        <v>990</v>
      </c>
      <c r="N39" s="21"/>
    </row>
    <row r="40" spans="1:14" ht="25.5" x14ac:dyDescent="0.25">
      <c r="A40" s="10">
        <v>34</v>
      </c>
      <c r="B40" s="33" t="s">
        <v>51</v>
      </c>
      <c r="C40" s="17" t="s">
        <v>9</v>
      </c>
      <c r="D40" s="16" t="s">
        <v>30</v>
      </c>
      <c r="E40" s="12">
        <v>10</v>
      </c>
      <c r="F40" s="25">
        <v>14</v>
      </c>
      <c r="G40" s="26">
        <v>13</v>
      </c>
      <c r="H40" s="27">
        <v>12</v>
      </c>
      <c r="I40" s="12"/>
      <c r="J40" s="13">
        <f>IFERROR(ROUND(AVERAGE($F40:I40),2),"")</f>
        <v>13</v>
      </c>
      <c r="K40" s="14">
        <f>IFERROR(STDEV($F40:I40),"")</f>
        <v>1</v>
      </c>
      <c r="L40" s="14">
        <f t="shared" si="0"/>
        <v>7.6923076923076925</v>
      </c>
      <c r="M40" s="22">
        <f t="shared" si="1"/>
        <v>130</v>
      </c>
      <c r="N40" s="21"/>
    </row>
    <row r="41" spans="1:14" ht="25.5" x14ac:dyDescent="0.25">
      <c r="A41" s="10">
        <v>35</v>
      </c>
      <c r="B41" s="33" t="s">
        <v>52</v>
      </c>
      <c r="C41" s="17" t="s">
        <v>9</v>
      </c>
      <c r="D41" s="16" t="s">
        <v>30</v>
      </c>
      <c r="E41" s="12">
        <v>200</v>
      </c>
      <c r="F41" s="25">
        <v>60.72</v>
      </c>
      <c r="G41" s="26">
        <v>72.900000000000006</v>
      </c>
      <c r="H41" s="27">
        <v>66</v>
      </c>
      <c r="I41" s="12"/>
      <c r="J41" s="13">
        <f>IFERROR(ROUND(AVERAGE($F41:I41),2),"")</f>
        <v>66.540000000000006</v>
      </c>
      <c r="K41" s="14">
        <f>IFERROR(STDEV($F41:I41),"")</f>
        <v>6.1079292726749905</v>
      </c>
      <c r="L41" s="14">
        <f t="shared" ref="L41" si="30">IF(J41&lt;&gt;"", K41/J41*100,"")</f>
        <v>9.1793346448376756</v>
      </c>
      <c r="M41" s="22">
        <f t="shared" ref="M41" si="31">IFERROR(ROUND(J41*$E41,2),"")</f>
        <v>13308</v>
      </c>
      <c r="N41" s="21"/>
    </row>
    <row r="42" spans="1:14" ht="25.5" x14ac:dyDescent="0.25">
      <c r="A42" s="44">
        <v>36</v>
      </c>
      <c r="B42" s="33" t="s">
        <v>53</v>
      </c>
      <c r="C42" s="45" t="s">
        <v>9</v>
      </c>
      <c r="D42" s="46" t="s">
        <v>30</v>
      </c>
      <c r="E42" s="31">
        <v>70</v>
      </c>
      <c r="F42" s="37">
        <v>33</v>
      </c>
      <c r="G42" s="29">
        <v>36</v>
      </c>
      <c r="H42" s="30">
        <v>37</v>
      </c>
      <c r="I42" s="12"/>
      <c r="J42" s="13">
        <f>IFERROR(ROUND(AVERAGE($F42:I42),2),"")</f>
        <v>35.33</v>
      </c>
      <c r="K42" s="14">
        <f>IFERROR(STDEV($F42:I42),"")</f>
        <v>2.0816659994661326</v>
      </c>
      <c r="L42" s="14">
        <f t="shared" si="0"/>
        <v>5.8920634006966672</v>
      </c>
      <c r="M42" s="22">
        <f t="shared" si="1"/>
        <v>2473.1</v>
      </c>
      <c r="N42" s="21"/>
    </row>
    <row r="43" spans="1:14" ht="25.5" x14ac:dyDescent="0.25">
      <c r="A43" s="10">
        <v>37</v>
      </c>
      <c r="B43" s="33" t="s">
        <v>54</v>
      </c>
      <c r="C43" s="17" t="s">
        <v>9</v>
      </c>
      <c r="D43" s="16" t="s">
        <v>15</v>
      </c>
      <c r="E43" s="12">
        <v>2</v>
      </c>
      <c r="F43" s="25">
        <v>568</v>
      </c>
      <c r="G43" s="26">
        <v>600</v>
      </c>
      <c r="H43" s="27">
        <v>646</v>
      </c>
      <c r="I43" s="12"/>
      <c r="J43" s="13">
        <f>IFERROR(ROUND(AVERAGE($F43:I43),2),"")</f>
        <v>604.66999999999996</v>
      </c>
      <c r="K43" s="14">
        <f>IFERROR(STDEV($F43:I43),"")</f>
        <v>39.208842540086962</v>
      </c>
      <c r="L43" s="14">
        <f t="shared" ref="L43:L51" si="32">IF(J43&lt;&gt;"", K43/J43*100,"")</f>
        <v>6.4843373311206056</v>
      </c>
      <c r="M43" s="22">
        <f t="shared" ref="M43:M51" si="33">IFERROR(ROUND(J43*$E43,2),"")</f>
        <v>1209.3399999999999</v>
      </c>
      <c r="N43" s="21"/>
    </row>
    <row r="44" spans="1:14" ht="25.5" x14ac:dyDescent="0.25">
      <c r="A44" s="10">
        <v>38</v>
      </c>
      <c r="B44" s="33" t="s">
        <v>55</v>
      </c>
      <c r="C44" s="17" t="s">
        <v>9</v>
      </c>
      <c r="D44" s="16" t="s">
        <v>15</v>
      </c>
      <c r="E44" s="12">
        <v>20</v>
      </c>
      <c r="F44" s="25">
        <v>213</v>
      </c>
      <c r="G44" s="26">
        <v>250</v>
      </c>
      <c r="H44" s="27">
        <v>240</v>
      </c>
      <c r="I44" s="12"/>
      <c r="J44" s="13">
        <f>IFERROR(ROUND(AVERAGE($F44:I44),2),"")</f>
        <v>234.33</v>
      </c>
      <c r="K44" s="14">
        <f>IFERROR(STDEV($F44:I44),"")</f>
        <v>19.139836293274122</v>
      </c>
      <c r="L44" s="14">
        <f t="shared" ref="L44" si="34">IF(J44&lt;&gt;"", K44/J44*100,"")</f>
        <v>8.167898388287508</v>
      </c>
      <c r="M44" s="22">
        <f t="shared" ref="M44" si="35">IFERROR(ROUND(J44*$E44,2),"")</f>
        <v>4686.6000000000004</v>
      </c>
      <c r="N44" s="21"/>
    </row>
    <row r="45" spans="1:14" ht="38.25" x14ac:dyDescent="0.25">
      <c r="A45" s="10">
        <v>39</v>
      </c>
      <c r="B45" s="33" t="s">
        <v>87</v>
      </c>
      <c r="C45" s="17" t="s">
        <v>9</v>
      </c>
      <c r="D45" s="16" t="s">
        <v>15</v>
      </c>
      <c r="E45" s="12">
        <v>2</v>
      </c>
      <c r="F45" s="25">
        <v>1532</v>
      </c>
      <c r="G45" s="26">
        <v>1131</v>
      </c>
      <c r="H45" s="27">
        <v>1237</v>
      </c>
      <c r="I45" s="12"/>
      <c r="J45" s="13">
        <f>IFERROR(ROUND(AVERAGE($F45:I45),2),"")</f>
        <v>1300</v>
      </c>
      <c r="K45" s="14">
        <f>IFERROR(STDEV($F45:I45),"")</f>
        <v>207.79076014106113</v>
      </c>
      <c r="L45" s="14">
        <f t="shared" si="32"/>
        <v>15.983904626235471</v>
      </c>
      <c r="M45" s="22">
        <f t="shared" si="33"/>
        <v>2600</v>
      </c>
      <c r="N45" s="21"/>
    </row>
    <row r="46" spans="1:14" ht="25.5" x14ac:dyDescent="0.25">
      <c r="A46" s="10">
        <v>40</v>
      </c>
      <c r="B46" s="33" t="s">
        <v>56</v>
      </c>
      <c r="C46" s="17" t="s">
        <v>9</v>
      </c>
      <c r="D46" s="16" t="s">
        <v>15</v>
      </c>
      <c r="E46" s="12">
        <v>1</v>
      </c>
      <c r="F46" s="25">
        <v>237</v>
      </c>
      <c r="G46" s="26">
        <v>210</v>
      </c>
      <c r="H46" s="27">
        <v>201.8</v>
      </c>
      <c r="I46" s="12"/>
      <c r="J46" s="13">
        <f>IFERROR(ROUND(AVERAGE($F46:I46),2),"")</f>
        <v>216.27</v>
      </c>
      <c r="K46" s="14">
        <f>IFERROR(STDEV($F46:I46),"")</f>
        <v>18.417745066466015</v>
      </c>
      <c r="L46" s="14">
        <f t="shared" ref="L46" si="36">IF(J46&lt;&gt;"", K46/J46*100,"")</f>
        <v>8.5160887161723835</v>
      </c>
      <c r="M46" s="22">
        <f t="shared" ref="M46" si="37">IFERROR(ROUND(J46*$E46,2),"")</f>
        <v>216.27</v>
      </c>
      <c r="N46" s="21"/>
    </row>
    <row r="47" spans="1:14" ht="25.5" x14ac:dyDescent="0.25">
      <c r="A47" s="10">
        <v>41</v>
      </c>
      <c r="B47" s="33" t="s">
        <v>57</v>
      </c>
      <c r="C47" s="17" t="s">
        <v>9</v>
      </c>
      <c r="D47" s="16" t="s">
        <v>15</v>
      </c>
      <c r="E47" s="12">
        <v>1</v>
      </c>
      <c r="F47" s="25">
        <v>356</v>
      </c>
      <c r="G47" s="26">
        <v>373</v>
      </c>
      <c r="H47" s="27">
        <v>358</v>
      </c>
      <c r="I47" s="12"/>
      <c r="J47" s="13">
        <f>IFERROR(ROUND(AVERAGE($F47:I47),2),"")</f>
        <v>362.33</v>
      </c>
      <c r="K47" s="14">
        <f>IFERROR(STDEV($F47:I47),"")</f>
        <v>9.2915732431775702</v>
      </c>
      <c r="L47" s="14">
        <f t="shared" si="32"/>
        <v>2.5643952317438719</v>
      </c>
      <c r="M47" s="22">
        <f t="shared" si="33"/>
        <v>362.33</v>
      </c>
      <c r="N47" s="21"/>
    </row>
    <row r="48" spans="1:14" ht="25.5" x14ac:dyDescent="0.25">
      <c r="A48" s="10">
        <v>42</v>
      </c>
      <c r="B48" s="33" t="s">
        <v>58</v>
      </c>
      <c r="C48" s="17" t="s">
        <v>9</v>
      </c>
      <c r="D48" s="16" t="s">
        <v>15</v>
      </c>
      <c r="E48" s="12">
        <v>5</v>
      </c>
      <c r="F48" s="25">
        <v>46.75</v>
      </c>
      <c r="G48" s="26">
        <v>57</v>
      </c>
      <c r="H48" s="27">
        <v>45</v>
      </c>
      <c r="I48" s="12"/>
      <c r="J48" s="13">
        <f>IFERROR(ROUND(AVERAGE($F48:I48),2),"")</f>
        <v>49.58</v>
      </c>
      <c r="K48" s="14">
        <f>IFERROR(STDEV($F48:I48),"")</f>
        <v>6.4823478256981462</v>
      </c>
      <c r="L48" s="14">
        <f t="shared" ref="L48" si="38">IF(J48&lt;&gt;"", K48/J48*100,"")</f>
        <v>13.074521633114456</v>
      </c>
      <c r="M48" s="22">
        <f t="shared" ref="M48" si="39">IFERROR(ROUND(J48*$E48,2),"")</f>
        <v>247.9</v>
      </c>
      <c r="N48" s="21"/>
    </row>
    <row r="49" spans="1:14" ht="25.5" x14ac:dyDescent="0.25">
      <c r="A49" s="10">
        <v>43</v>
      </c>
      <c r="B49" s="33" t="s">
        <v>59</v>
      </c>
      <c r="C49" s="17" t="s">
        <v>9</v>
      </c>
      <c r="D49" s="16" t="s">
        <v>15</v>
      </c>
      <c r="E49" s="12">
        <v>4</v>
      </c>
      <c r="F49" s="25">
        <v>95</v>
      </c>
      <c r="G49" s="26">
        <v>135</v>
      </c>
      <c r="H49" s="27">
        <v>122</v>
      </c>
      <c r="I49" s="12"/>
      <c r="J49" s="13">
        <f>IFERROR(ROUND(AVERAGE($F49:I49),2),"")</f>
        <v>117.33</v>
      </c>
      <c r="K49" s="14">
        <f>IFERROR(STDEV($F49:I49),"")</f>
        <v>20.404247923737159</v>
      </c>
      <c r="L49" s="14">
        <f t="shared" si="32"/>
        <v>17.390478073584898</v>
      </c>
      <c r="M49" s="22">
        <f t="shared" si="33"/>
        <v>469.32</v>
      </c>
      <c r="N49" s="21"/>
    </row>
    <row r="50" spans="1:14" ht="25.5" x14ac:dyDescent="0.25">
      <c r="A50" s="10">
        <v>44</v>
      </c>
      <c r="B50" s="33" t="s">
        <v>60</v>
      </c>
      <c r="C50" s="17" t="s">
        <v>9</v>
      </c>
      <c r="D50" s="16" t="s">
        <v>15</v>
      </c>
      <c r="E50" s="12">
        <v>1</v>
      </c>
      <c r="F50" s="25">
        <v>422</v>
      </c>
      <c r="G50" s="26">
        <v>462</v>
      </c>
      <c r="H50" s="27">
        <v>428.8</v>
      </c>
      <c r="I50" s="12"/>
      <c r="J50" s="13">
        <f>IFERROR(ROUND(AVERAGE($F50:I50),2),"")</f>
        <v>437.6</v>
      </c>
      <c r="K50" s="14">
        <f>IFERROR(STDEV($F50:I50),"")</f>
        <v>21.402803554674794</v>
      </c>
      <c r="L50" s="14">
        <f t="shared" ref="L50" si="40">IF(J50&lt;&gt;"", K50/J50*100,"")</f>
        <v>4.8909514521651722</v>
      </c>
      <c r="M50" s="22">
        <f t="shared" ref="M50" si="41">IFERROR(ROUND(J50*$E50,2),"")</f>
        <v>437.6</v>
      </c>
      <c r="N50" s="21"/>
    </row>
    <row r="51" spans="1:14" ht="25.5" x14ac:dyDescent="0.25">
      <c r="A51" s="10">
        <v>45</v>
      </c>
      <c r="B51" s="33" t="s">
        <v>61</v>
      </c>
      <c r="C51" s="17" t="s">
        <v>9</v>
      </c>
      <c r="D51" s="16" t="s">
        <v>15</v>
      </c>
      <c r="E51" s="12">
        <v>4</v>
      </c>
      <c r="F51" s="25">
        <v>147.41999999999999</v>
      </c>
      <c r="G51" s="26">
        <v>121</v>
      </c>
      <c r="H51" s="27">
        <v>99</v>
      </c>
      <c r="I51" s="12"/>
      <c r="J51" s="13">
        <f>IFERROR(ROUND(AVERAGE($F51:I51),2),"")</f>
        <v>122.47</v>
      </c>
      <c r="K51" s="14">
        <f>IFERROR(STDEV($F51:I51),"")</f>
        <v>24.243599842707667</v>
      </c>
      <c r="L51" s="14">
        <f t="shared" si="32"/>
        <v>19.795541636896928</v>
      </c>
      <c r="M51" s="22">
        <f t="shared" si="33"/>
        <v>489.88</v>
      </c>
      <c r="N51" s="21"/>
    </row>
    <row r="52" spans="1:14" ht="25.5" x14ac:dyDescent="0.25">
      <c r="A52" s="10">
        <v>46</v>
      </c>
      <c r="B52" s="33" t="s">
        <v>62</v>
      </c>
      <c r="C52" s="17" t="s">
        <v>9</v>
      </c>
      <c r="D52" s="16" t="s">
        <v>15</v>
      </c>
      <c r="E52" s="12">
        <v>4</v>
      </c>
      <c r="F52" s="25">
        <v>38.99</v>
      </c>
      <c r="G52" s="26">
        <v>56.34</v>
      </c>
      <c r="H52" s="27">
        <v>45</v>
      </c>
      <c r="I52" s="12"/>
      <c r="J52" s="13">
        <f>IFERROR(ROUND(AVERAGE($F52:I52),2),"")</f>
        <v>46.78</v>
      </c>
      <c r="K52" s="14">
        <f>IFERROR(STDEV($F52:I52),"")</f>
        <v>8.8103934834565045</v>
      </c>
      <c r="L52" s="14">
        <f t="shared" si="0"/>
        <v>18.833675680753537</v>
      </c>
      <c r="M52" s="22">
        <f t="shared" si="1"/>
        <v>187.12</v>
      </c>
      <c r="N52" s="21"/>
    </row>
    <row r="53" spans="1:14" ht="25.5" x14ac:dyDescent="0.25">
      <c r="A53" s="10">
        <v>47</v>
      </c>
      <c r="B53" s="33" t="s">
        <v>63</v>
      </c>
      <c r="C53" s="17" t="s">
        <v>9</v>
      </c>
      <c r="D53" s="16" t="s">
        <v>15</v>
      </c>
      <c r="E53" s="12">
        <v>12</v>
      </c>
      <c r="F53" s="25">
        <v>120.23</v>
      </c>
      <c r="G53" s="26">
        <v>113.35</v>
      </c>
      <c r="H53" s="27">
        <v>144.03</v>
      </c>
      <c r="I53" s="12"/>
      <c r="J53" s="13">
        <f>IFERROR(ROUND(AVERAGE($F53:I53),2),"")</f>
        <v>125.87</v>
      </c>
      <c r="K53" s="14">
        <f>IFERROR(STDEV($F53:I53),"")</f>
        <v>16.098844679044415</v>
      </c>
      <c r="L53" s="14">
        <f t="shared" ref="L53:L65" si="42">IF(J53&lt;&gt;"", K53/J53*100,"")</f>
        <v>12.790056946885212</v>
      </c>
      <c r="M53" s="22">
        <f t="shared" ref="M53:M65" si="43">IFERROR(ROUND(J53*$E53,2),"")</f>
        <v>1510.44</v>
      </c>
      <c r="N53" s="21"/>
    </row>
    <row r="54" spans="1:14" ht="25.5" x14ac:dyDescent="0.25">
      <c r="A54" s="10">
        <v>48</v>
      </c>
      <c r="B54" s="33" t="s">
        <v>64</v>
      </c>
      <c r="C54" s="17" t="s">
        <v>9</v>
      </c>
      <c r="D54" s="16" t="s">
        <v>15</v>
      </c>
      <c r="E54" s="12">
        <v>1</v>
      </c>
      <c r="F54" s="25">
        <v>97.8</v>
      </c>
      <c r="G54" s="26">
        <v>98</v>
      </c>
      <c r="H54" s="27">
        <v>84.34</v>
      </c>
      <c r="I54" s="12"/>
      <c r="J54" s="13">
        <f>IFERROR(ROUND(AVERAGE($F54:I54),2),"")</f>
        <v>93.38</v>
      </c>
      <c r="K54" s="14">
        <f>IFERROR(STDEV($F54:I54),"")</f>
        <v>7.8295082859653427</v>
      </c>
      <c r="L54" s="14">
        <f t="shared" si="42"/>
        <v>8.3845665945227488</v>
      </c>
      <c r="M54" s="22">
        <f t="shared" si="43"/>
        <v>93.38</v>
      </c>
      <c r="N54" s="21"/>
    </row>
    <row r="55" spans="1:14" ht="25.5" x14ac:dyDescent="0.25">
      <c r="A55" s="10">
        <v>49</v>
      </c>
      <c r="B55" s="33" t="s">
        <v>83</v>
      </c>
      <c r="C55" s="17" t="s">
        <v>9</v>
      </c>
      <c r="D55" s="16" t="s">
        <v>15</v>
      </c>
      <c r="E55" s="12">
        <v>15</v>
      </c>
      <c r="F55" s="25">
        <v>97</v>
      </c>
      <c r="G55" s="26">
        <v>94</v>
      </c>
      <c r="H55" s="27">
        <v>103</v>
      </c>
      <c r="I55" s="12"/>
      <c r="J55" s="13">
        <f>IFERROR(ROUND(AVERAGE($F55:I55),2),"")</f>
        <v>98</v>
      </c>
      <c r="K55" s="14">
        <f>IFERROR(STDEV($F55:I55),"")</f>
        <v>4.5825756949558398</v>
      </c>
      <c r="L55" s="14">
        <f t="shared" ref="L55:L60" si="44">IF(J55&lt;&gt;"", K55/J55*100,"")</f>
        <v>4.6760976479141219</v>
      </c>
      <c r="M55" s="22">
        <f t="shared" ref="M55:M60" si="45">IFERROR(ROUND(J55*$E55,2),"")</f>
        <v>1470</v>
      </c>
      <c r="N55" s="21"/>
    </row>
    <row r="56" spans="1:14" ht="25.5" x14ac:dyDescent="0.25">
      <c r="A56" s="10">
        <v>50</v>
      </c>
      <c r="B56" s="33" t="s">
        <v>65</v>
      </c>
      <c r="C56" s="17" t="s">
        <v>9</v>
      </c>
      <c r="D56" s="16" t="s">
        <v>15</v>
      </c>
      <c r="E56" s="12">
        <v>1</v>
      </c>
      <c r="F56" s="25">
        <v>382</v>
      </c>
      <c r="G56" s="26">
        <v>390</v>
      </c>
      <c r="H56" s="27">
        <v>365</v>
      </c>
      <c r="I56" s="12"/>
      <c r="J56" s="13">
        <f>IFERROR(ROUND(AVERAGE($F56:I56),2),"")</f>
        <v>379</v>
      </c>
      <c r="K56" s="14">
        <f>IFERROR(STDEV($F56:I56),"")</f>
        <v>12.767145334803704</v>
      </c>
      <c r="L56" s="14">
        <f t="shared" si="44"/>
        <v>3.3686399300273626</v>
      </c>
      <c r="M56" s="22">
        <f t="shared" si="45"/>
        <v>379</v>
      </c>
      <c r="N56" s="21"/>
    </row>
    <row r="57" spans="1:14" ht="51" x14ac:dyDescent="0.25">
      <c r="A57" s="10">
        <v>51</v>
      </c>
      <c r="B57" s="33" t="s">
        <v>78</v>
      </c>
      <c r="C57" s="17" t="s">
        <v>9</v>
      </c>
      <c r="D57" s="16" t="s">
        <v>15</v>
      </c>
      <c r="E57" s="12">
        <v>2</v>
      </c>
      <c r="F57" s="25">
        <v>299</v>
      </c>
      <c r="G57" s="26">
        <v>280</v>
      </c>
      <c r="H57" s="27">
        <v>259</v>
      </c>
      <c r="I57" s="12"/>
      <c r="J57" s="13">
        <f>IFERROR(ROUND(AVERAGE($F57:I57),2),"")</f>
        <v>279.33</v>
      </c>
      <c r="K57" s="14">
        <f>IFERROR(STDEV($F57:I57),"")</f>
        <v>20.008331597945226</v>
      </c>
      <c r="L57" s="14">
        <f t="shared" ref="L57" si="46">IF(J57&lt;&gt;"", K57/J57*100,"")</f>
        <v>7.162972683902634</v>
      </c>
      <c r="M57" s="22">
        <f t="shared" ref="M57" si="47">IFERROR(ROUND(J57*$E57,2),"")</f>
        <v>558.66</v>
      </c>
      <c r="N57" s="21"/>
    </row>
    <row r="58" spans="1:14" ht="25.5" x14ac:dyDescent="0.25">
      <c r="A58" s="10">
        <v>52</v>
      </c>
      <c r="B58" s="33" t="s">
        <v>66</v>
      </c>
      <c r="C58" s="17" t="s">
        <v>9</v>
      </c>
      <c r="D58" s="16" t="s">
        <v>15</v>
      </c>
      <c r="E58" s="12">
        <v>3</v>
      </c>
      <c r="F58" s="25">
        <v>161</v>
      </c>
      <c r="G58" s="26">
        <v>162</v>
      </c>
      <c r="H58" s="27">
        <v>149</v>
      </c>
      <c r="I58" s="12"/>
      <c r="J58" s="13">
        <f>IFERROR(ROUND(AVERAGE($F58:I58),2),"")</f>
        <v>157.33000000000001</v>
      </c>
      <c r="K58" s="14">
        <f>IFERROR(STDEV($F58:I58),"")</f>
        <v>7.2341781380702344</v>
      </c>
      <c r="L58" s="14">
        <f t="shared" si="44"/>
        <v>4.5980919964852438</v>
      </c>
      <c r="M58" s="22">
        <f t="shared" si="45"/>
        <v>471.99</v>
      </c>
      <c r="N58" s="21"/>
    </row>
    <row r="59" spans="1:14" ht="25.5" x14ac:dyDescent="0.25">
      <c r="A59" s="10">
        <v>53</v>
      </c>
      <c r="B59" s="33" t="s">
        <v>67</v>
      </c>
      <c r="C59" s="17" t="s">
        <v>9</v>
      </c>
      <c r="D59" s="16" t="s">
        <v>15</v>
      </c>
      <c r="E59" s="12">
        <v>1</v>
      </c>
      <c r="F59" s="25">
        <v>330</v>
      </c>
      <c r="G59" s="26">
        <v>293</v>
      </c>
      <c r="H59" s="27">
        <v>325</v>
      </c>
      <c r="I59" s="12"/>
      <c r="J59" s="13">
        <f>IFERROR(ROUND(AVERAGE($F59:I59),2),"")</f>
        <v>316</v>
      </c>
      <c r="K59" s="14">
        <f>IFERROR(STDEV($F59:I59),"")</f>
        <v>20.074859899884732</v>
      </c>
      <c r="L59" s="14">
        <f t="shared" ref="L59" si="48">IF(J59&lt;&gt;"", K59/J59*100,"")</f>
        <v>6.3528037657863079</v>
      </c>
      <c r="M59" s="22">
        <f t="shared" ref="M59" si="49">IFERROR(ROUND(J59*$E59,2),"")</f>
        <v>316</v>
      </c>
      <c r="N59" s="21"/>
    </row>
    <row r="60" spans="1:14" ht="25.5" x14ac:dyDescent="0.25">
      <c r="A60" s="10">
        <v>54</v>
      </c>
      <c r="B60" s="33" t="s">
        <v>88</v>
      </c>
      <c r="C60" s="17" t="s">
        <v>9</v>
      </c>
      <c r="D60" s="16" t="s">
        <v>79</v>
      </c>
      <c r="E60" s="12">
        <v>6</v>
      </c>
      <c r="F60" s="25">
        <v>316</v>
      </c>
      <c r="G60" s="26">
        <v>320</v>
      </c>
      <c r="H60" s="27">
        <v>347</v>
      </c>
      <c r="I60" s="12"/>
      <c r="J60" s="13">
        <f>IFERROR(ROUND(AVERAGE($F60:I60),2),"")</f>
        <v>327.67</v>
      </c>
      <c r="K60" s="14">
        <f>IFERROR(STDEV($F60:I60),"")</f>
        <v>16.862186493255653</v>
      </c>
      <c r="L60" s="14">
        <f t="shared" si="44"/>
        <v>5.1460879828045449</v>
      </c>
      <c r="M60" s="22">
        <f t="shared" si="45"/>
        <v>1966.02</v>
      </c>
      <c r="N60" s="21"/>
    </row>
    <row r="61" spans="1:14" ht="25.5" x14ac:dyDescent="0.25">
      <c r="A61" s="10">
        <v>55</v>
      </c>
      <c r="B61" s="33" t="s">
        <v>68</v>
      </c>
      <c r="C61" s="17" t="s">
        <v>9</v>
      </c>
      <c r="D61" s="16" t="s">
        <v>79</v>
      </c>
      <c r="E61" s="12">
        <v>3</v>
      </c>
      <c r="F61" s="25">
        <v>560</v>
      </c>
      <c r="G61" s="26">
        <v>544</v>
      </c>
      <c r="H61" s="27">
        <v>611.20000000000005</v>
      </c>
      <c r="I61" s="12"/>
      <c r="J61" s="13">
        <f>IFERROR(ROUND(AVERAGE($F61:I61),2),"")</f>
        <v>571.73</v>
      </c>
      <c r="K61" s="14">
        <f>IFERROR(STDEV($F61:I61),"")</f>
        <v>35.102896366729276</v>
      </c>
      <c r="L61" s="14">
        <f t="shared" si="42"/>
        <v>6.1397681364856265</v>
      </c>
      <c r="M61" s="22">
        <f t="shared" si="43"/>
        <v>1715.19</v>
      </c>
      <c r="N61" s="21"/>
    </row>
    <row r="62" spans="1:14" ht="25.5" x14ac:dyDescent="0.25">
      <c r="A62" s="10">
        <v>56</v>
      </c>
      <c r="B62" s="33" t="s">
        <v>69</v>
      </c>
      <c r="C62" s="17" t="s">
        <v>9</v>
      </c>
      <c r="D62" s="16" t="s">
        <v>15</v>
      </c>
      <c r="E62" s="12">
        <v>2</v>
      </c>
      <c r="F62" s="25">
        <v>220</v>
      </c>
      <c r="G62" s="26">
        <v>223</v>
      </c>
      <c r="H62" s="27">
        <v>203</v>
      </c>
      <c r="I62" s="12"/>
      <c r="J62" s="13">
        <f>IFERROR(ROUND(AVERAGE($F62:I62),2),"")</f>
        <v>215.33</v>
      </c>
      <c r="K62" s="14">
        <f>IFERROR(STDEV($F62:I62),"")</f>
        <v>10.785793124908958</v>
      </c>
      <c r="L62" s="14">
        <f t="shared" ref="L62" si="50">IF(J62&lt;&gt;"", K62/J62*100,"")</f>
        <v>5.0089597942269801</v>
      </c>
      <c r="M62" s="22">
        <f t="shared" ref="M62" si="51">IFERROR(ROUND(J62*$E62,2),"")</f>
        <v>430.66</v>
      </c>
      <c r="N62" s="21"/>
    </row>
    <row r="63" spans="1:14" ht="25.5" x14ac:dyDescent="0.25">
      <c r="A63" s="10">
        <v>57</v>
      </c>
      <c r="B63" s="33" t="s">
        <v>70</v>
      </c>
      <c r="C63" s="17" t="s">
        <v>9</v>
      </c>
      <c r="D63" s="16" t="s">
        <v>15</v>
      </c>
      <c r="E63" s="12">
        <v>4</v>
      </c>
      <c r="F63" s="25">
        <v>153.75</v>
      </c>
      <c r="G63" s="26">
        <v>113</v>
      </c>
      <c r="H63" s="27">
        <v>171</v>
      </c>
      <c r="I63" s="12"/>
      <c r="J63" s="13">
        <f>IFERROR(ROUND(AVERAGE($F63:I63),2),"")</f>
        <v>145.91999999999999</v>
      </c>
      <c r="K63" s="14">
        <f>IFERROR(STDEV($F63:I63),"")</f>
        <v>29.782894979053534</v>
      </c>
      <c r="L63" s="14">
        <f t="shared" si="42"/>
        <v>20.410426931917172</v>
      </c>
      <c r="M63" s="22">
        <f t="shared" si="43"/>
        <v>583.67999999999995</v>
      </c>
      <c r="N63" s="21"/>
    </row>
    <row r="64" spans="1:14" ht="25.5" x14ac:dyDescent="0.25">
      <c r="A64" s="10">
        <v>58</v>
      </c>
      <c r="B64" s="33" t="s">
        <v>85</v>
      </c>
      <c r="C64" s="17" t="s">
        <v>9</v>
      </c>
      <c r="D64" s="16" t="s">
        <v>17</v>
      </c>
      <c r="E64" s="12">
        <v>6</v>
      </c>
      <c r="F64" s="25">
        <v>722.5</v>
      </c>
      <c r="G64" s="26">
        <v>845</v>
      </c>
      <c r="H64" s="27">
        <v>755</v>
      </c>
      <c r="I64" s="12"/>
      <c r="J64" s="13">
        <f>IFERROR(ROUND(AVERAGE($F64:I64),2),"")</f>
        <v>774.17</v>
      </c>
      <c r="K64" s="14">
        <f>IFERROR(STDEV($F64:I64),"")</f>
        <v>63.459304544986416</v>
      </c>
      <c r="L64" s="14">
        <f t="shared" ref="L64" si="52">IF(J64&lt;&gt;"", K64/J64*100,"")</f>
        <v>8.1970761647940904</v>
      </c>
      <c r="M64" s="22">
        <f t="shared" ref="M64" si="53">IFERROR(ROUND(J64*$E64,2),"")</f>
        <v>4645.0200000000004</v>
      </c>
      <c r="N64" s="21"/>
    </row>
    <row r="65" spans="1:14" ht="25.5" x14ac:dyDescent="0.25">
      <c r="A65" s="10">
        <v>59</v>
      </c>
      <c r="B65" s="33" t="s">
        <v>84</v>
      </c>
      <c r="C65" s="17" t="s">
        <v>9</v>
      </c>
      <c r="D65" s="16" t="s">
        <v>80</v>
      </c>
      <c r="E65" s="12">
        <v>3</v>
      </c>
      <c r="F65" s="25">
        <v>580</v>
      </c>
      <c r="G65" s="26">
        <v>520</v>
      </c>
      <c r="H65" s="27">
        <v>510</v>
      </c>
      <c r="I65" s="12"/>
      <c r="J65" s="13">
        <f>IFERROR(ROUND(AVERAGE($F65:I65),2),"")</f>
        <v>536.66999999999996</v>
      </c>
      <c r="K65" s="14">
        <f>IFERROR(STDEV($F65:I65),"")</f>
        <v>37.859388972001824</v>
      </c>
      <c r="L65" s="14">
        <f t="shared" si="42"/>
        <v>7.0545007121698298</v>
      </c>
      <c r="M65" s="22">
        <f t="shared" si="43"/>
        <v>1610.01</v>
      </c>
      <c r="N65" s="21"/>
    </row>
    <row r="66" spans="1:14" ht="30.75" customHeight="1" x14ac:dyDescent="0.25">
      <c r="A66" s="10">
        <v>60</v>
      </c>
      <c r="B66" s="33" t="s">
        <v>86</v>
      </c>
      <c r="C66" s="17" t="s">
        <v>9</v>
      </c>
      <c r="D66" s="16" t="s">
        <v>17</v>
      </c>
      <c r="E66" s="12">
        <v>6</v>
      </c>
      <c r="F66" s="25">
        <v>360</v>
      </c>
      <c r="G66" s="26">
        <v>314</v>
      </c>
      <c r="H66" s="27">
        <v>324</v>
      </c>
      <c r="I66" s="12"/>
      <c r="J66" s="13">
        <f>IFERROR(ROUND(AVERAGE($F66:I66),2),"")</f>
        <v>332.67</v>
      </c>
      <c r="K66" s="14">
        <f>IFERROR(STDEV($F66:I66),"")</f>
        <v>24.193663082165408</v>
      </c>
      <c r="L66" s="14">
        <f t="shared" si="0"/>
        <v>7.2725713416194449</v>
      </c>
      <c r="M66" s="22">
        <f t="shared" si="1"/>
        <v>1996.02</v>
      </c>
      <c r="N66" s="21"/>
    </row>
    <row r="67" spans="1:14" ht="38.25" x14ac:dyDescent="0.25">
      <c r="A67" s="10">
        <v>61</v>
      </c>
      <c r="B67" s="33" t="s">
        <v>71</v>
      </c>
      <c r="C67" s="17" t="s">
        <v>9</v>
      </c>
      <c r="D67" s="16" t="s">
        <v>15</v>
      </c>
      <c r="E67" s="12">
        <v>4</v>
      </c>
      <c r="F67" s="25">
        <v>303</v>
      </c>
      <c r="G67" s="26">
        <v>304</v>
      </c>
      <c r="H67" s="27">
        <v>300</v>
      </c>
      <c r="I67" s="12"/>
      <c r="J67" s="13">
        <f>IFERROR(ROUND(AVERAGE($F67:I67),2),"")</f>
        <v>302.33</v>
      </c>
      <c r="K67" s="14">
        <f>IFERROR(STDEV($F67:I67),"")</f>
        <v>2.0816659994661326</v>
      </c>
      <c r="L67" s="14">
        <f t="shared" ref="L67:L68" si="54">IF(J67&lt;&gt;"", K67/J67*100,"")</f>
        <v>0.6885409980703644</v>
      </c>
      <c r="M67" s="22">
        <f t="shared" ref="M67:M68" si="55">IFERROR(ROUND(J67*$E67,2),"")</f>
        <v>1209.32</v>
      </c>
      <c r="N67" s="21"/>
    </row>
    <row r="68" spans="1:14" ht="25.5" x14ac:dyDescent="0.25">
      <c r="A68" s="10">
        <v>62</v>
      </c>
      <c r="B68" s="33" t="s">
        <v>72</v>
      </c>
      <c r="C68" s="38" t="s">
        <v>9</v>
      </c>
      <c r="D68" s="39" t="s">
        <v>15</v>
      </c>
      <c r="E68" s="40">
        <v>6</v>
      </c>
      <c r="F68" s="41"/>
      <c r="G68" s="42"/>
      <c r="H68" s="43"/>
      <c r="I68" s="12"/>
      <c r="J68" s="13" t="str">
        <f>IFERROR(ROUND(AVERAGE($F68:I68),2),"")</f>
        <v/>
      </c>
      <c r="K68" s="14" t="str">
        <f>IFERROR(STDEV($F68:I68),"")</f>
        <v/>
      </c>
      <c r="L68" s="14" t="str">
        <f t="shared" si="54"/>
        <v/>
      </c>
      <c r="M68" s="22" t="str">
        <f t="shared" si="55"/>
        <v/>
      </c>
      <c r="N68" s="21"/>
    </row>
    <row r="69" spans="1:14" ht="25.5" x14ac:dyDescent="0.25">
      <c r="A69" s="10">
        <v>63</v>
      </c>
      <c r="B69" s="33" t="s">
        <v>74</v>
      </c>
      <c r="C69" s="17" t="s">
        <v>9</v>
      </c>
      <c r="D69" s="16" t="s">
        <v>15</v>
      </c>
      <c r="E69" s="12">
        <v>2</v>
      </c>
      <c r="F69" s="25">
        <v>300</v>
      </c>
      <c r="G69" s="26">
        <v>364</v>
      </c>
      <c r="H69" s="27">
        <v>322</v>
      </c>
      <c r="I69" s="12"/>
      <c r="J69" s="13">
        <f>IFERROR(ROUND(AVERAGE($F69:I69),2),"")</f>
        <v>328.67</v>
      </c>
      <c r="K69" s="14">
        <f>IFERROR(STDEV($F69:I69),"")</f>
        <v>32.516662395352533</v>
      </c>
      <c r="L69" s="14">
        <f t="shared" ref="L69:L73" si="56">IF(J69&lt;&gt;"", K69/J69*100,"")</f>
        <v>9.8934074893822164</v>
      </c>
      <c r="M69" s="22">
        <f t="shared" ref="M69:M73" si="57">IFERROR(ROUND(J69*$E69,2),"")</f>
        <v>657.34</v>
      </c>
      <c r="N69" s="21"/>
    </row>
    <row r="70" spans="1:14" x14ac:dyDescent="0.25">
      <c r="A70" s="10"/>
      <c r="B70" s="33"/>
      <c r="C70" s="17"/>
      <c r="D70" s="16"/>
      <c r="E70" s="12"/>
      <c r="F70" s="25"/>
      <c r="G70" s="26"/>
      <c r="H70" s="27"/>
      <c r="I70" s="12"/>
      <c r="J70" s="13"/>
      <c r="K70" s="14" t="str">
        <f>IFERROR(STDEV($F70:I70),"")</f>
        <v/>
      </c>
      <c r="L70" s="14" t="str">
        <f t="shared" ref="L70" si="58">IF(J70&lt;&gt;"", K70/J70*100,"")</f>
        <v/>
      </c>
      <c r="M70" s="22">
        <f t="shared" ref="M70" si="59">IFERROR(ROUND(J70*$E70,2),"")</f>
        <v>0</v>
      </c>
      <c r="N70" s="21"/>
    </row>
    <row r="71" spans="1:14" x14ac:dyDescent="0.25">
      <c r="A71" s="10"/>
      <c r="B71" s="33"/>
      <c r="C71" s="17"/>
      <c r="D71" s="16"/>
      <c r="E71" s="12"/>
      <c r="F71" s="25"/>
      <c r="G71" s="26"/>
      <c r="H71" s="27"/>
      <c r="I71" s="12"/>
      <c r="J71" s="13"/>
      <c r="K71" s="14" t="str">
        <f>IFERROR(STDEV($F71:I71),"")</f>
        <v/>
      </c>
      <c r="L71" s="14" t="str">
        <f t="shared" si="56"/>
        <v/>
      </c>
      <c r="M71" s="22">
        <f t="shared" si="57"/>
        <v>0</v>
      </c>
      <c r="N71" s="21"/>
    </row>
    <row r="72" spans="1:14" x14ac:dyDescent="0.25">
      <c r="A72" s="10"/>
      <c r="B72" s="33"/>
      <c r="C72" s="17"/>
      <c r="D72" s="16"/>
      <c r="E72" s="12"/>
      <c r="F72" s="25"/>
      <c r="G72" s="26"/>
      <c r="H72" s="27"/>
      <c r="I72" s="12"/>
      <c r="J72" s="13"/>
      <c r="K72" s="14" t="str">
        <f>IFERROR(STDEV($F72:I72),"")</f>
        <v/>
      </c>
      <c r="L72" s="14" t="str">
        <f t="shared" ref="L72" si="60">IF(J72&lt;&gt;"", K72/J72*100,"")</f>
        <v/>
      </c>
      <c r="M72" s="22">
        <f t="shared" ref="M72" si="61">IFERROR(ROUND(J72*$E72,2),"")</f>
        <v>0</v>
      </c>
      <c r="N72" s="21"/>
    </row>
    <row r="73" spans="1:14" x14ac:dyDescent="0.25">
      <c r="A73" s="10"/>
      <c r="B73" s="33"/>
      <c r="C73" s="17"/>
      <c r="D73" s="16"/>
      <c r="E73" s="12"/>
      <c r="F73" s="25"/>
      <c r="G73" s="26"/>
      <c r="H73" s="27"/>
      <c r="I73" s="12"/>
      <c r="J73" s="13"/>
      <c r="K73" s="14" t="str">
        <f>IFERROR(STDEV($F73:I73),"")</f>
        <v/>
      </c>
      <c r="L73" s="14" t="str">
        <f t="shared" si="56"/>
        <v/>
      </c>
      <c r="M73" s="22">
        <f t="shared" si="57"/>
        <v>0</v>
      </c>
      <c r="N73" s="21"/>
    </row>
    <row r="74" spans="1:14" x14ac:dyDescent="0.25">
      <c r="A74" s="10"/>
      <c r="B74" s="33"/>
      <c r="C74" s="17"/>
      <c r="D74" s="16"/>
      <c r="E74" s="12"/>
      <c r="F74" s="25"/>
      <c r="G74" s="26"/>
      <c r="H74" s="27"/>
      <c r="I74" s="12"/>
      <c r="J74" s="13"/>
      <c r="K74" s="14" t="str">
        <f>IFERROR(STDEV($F74:I74),"")</f>
        <v/>
      </c>
      <c r="L74" s="14" t="str">
        <f t="shared" ref="L74" si="62">IF(J74&lt;&gt;"", K74/J74*100,"")</f>
        <v/>
      </c>
      <c r="M74" s="22">
        <f t="shared" ref="M74" si="63">IFERROR(ROUND(J74*$E74,2),"")</f>
        <v>0</v>
      </c>
      <c r="N74" s="21"/>
    </row>
    <row r="75" spans="1:14" x14ac:dyDescent="0.25">
      <c r="A75" s="10"/>
      <c r="B75" s="33"/>
      <c r="C75" s="17"/>
      <c r="D75" s="16"/>
      <c r="E75" s="12"/>
      <c r="F75" s="25"/>
      <c r="G75" s="26"/>
      <c r="H75" s="27"/>
      <c r="I75" s="12"/>
      <c r="J75" s="13"/>
      <c r="K75" s="14" t="str">
        <f>IFERROR(STDEV($F75:I75),"")</f>
        <v/>
      </c>
      <c r="L75" s="14" t="str">
        <f t="shared" ref="L75" si="64">IF(J75&lt;&gt;"", K75/J75*100,"")</f>
        <v/>
      </c>
      <c r="M75" s="22">
        <f t="shared" ref="M75" si="65">IFERROR(ROUND(J75*$E75,2),"")</f>
        <v>0</v>
      </c>
      <c r="N75" s="21"/>
    </row>
    <row r="76" spans="1:14" ht="56.25" customHeight="1" x14ac:dyDescent="0.25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</row>
    <row r="77" spans="1:14" x14ac:dyDescent="0.25">
      <c r="L77"/>
      <c r="M77"/>
    </row>
  </sheetData>
  <mergeCells count="10">
    <mergeCell ref="B5:L5"/>
    <mergeCell ref="A76:M76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75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 (2)</vt:lpstr>
      <vt:lpstr>Лист1</vt:lpstr>
      <vt:lpstr>Лист1!Область_печати</vt:lpstr>
      <vt:lpstr>'Лист1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2026-08-10T08:08:00Z</cp:lastPrinted>
  <dcterms:created xsi:type="dcterms:W3CDTF">2016-06-21T08:42:38Z</dcterms:created>
  <dcterms:modified xsi:type="dcterms:W3CDTF">2026-08-10T08:08:02Z</dcterms:modified>
</cp:coreProperties>
</file>