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МАШНИЙ 22.05.2026-копия с дисков\22.05.2026-ДОМАШНИЙ+++\! ДОГОВОРА ФИЦ ИнБЮМ-44-ФЗ-ЕП 2026 !!!\+-------5__-СИЗы 2026\КП+НМЦК\"/>
    </mc:Choice>
  </mc:AlternateContent>
  <xr:revisionPtr revIDLastSave="0" documentId="13_ncr:1_{87CC3992-9696-415F-9180-7CF2536C2C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ОСНОВАНИЕ НМЦК" sheetId="4" r:id="rId1"/>
    <sheet name="Проверка" sheetId="5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5" l="1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2" i="5"/>
  <c r="L51" i="5" s="1"/>
  <c r="N8" i="4" l="1"/>
  <c r="O8" i="4" s="1"/>
  <c r="P8" i="4" s="1"/>
  <c r="Q8" i="4" s="1"/>
  <c r="K8" i="4"/>
  <c r="L8" i="4" s="1"/>
  <c r="M8" i="4" s="1"/>
  <c r="N9" i="4"/>
  <c r="O9" i="4" s="1"/>
  <c r="P9" i="4" s="1"/>
  <c r="Q9" i="4" s="1"/>
  <c r="K9" i="4"/>
  <c r="L9" i="4" s="1"/>
  <c r="M9" i="4" s="1"/>
  <c r="N5" i="4"/>
  <c r="O5" i="4" s="1"/>
  <c r="P5" i="4" s="1"/>
  <c r="Q5" i="4" s="1"/>
  <c r="N7" i="4"/>
  <c r="O7" i="4" s="1"/>
  <c r="P7" i="4" s="1"/>
  <c r="Q7" i="4" s="1"/>
  <c r="K7" i="4"/>
  <c r="L7" i="4" s="1"/>
  <c r="M7" i="4" s="1"/>
  <c r="N6" i="4"/>
  <c r="O6" i="4" s="1"/>
  <c r="P6" i="4" s="1"/>
  <c r="Q6" i="4" s="1"/>
  <c r="K6" i="4"/>
  <c r="L6" i="4" s="1"/>
  <c r="M6" i="4" s="1"/>
  <c r="K5" i="4"/>
  <c r="L5" i="4" s="1"/>
  <c r="M5" i="4" s="1"/>
  <c r="N52" i="4"/>
  <c r="O52" i="4" s="1"/>
  <c r="P52" i="4" s="1"/>
  <c r="Q52" i="4" s="1"/>
  <c r="K52" i="4"/>
  <c r="L52" i="4" s="1"/>
  <c r="M52" i="4" s="1"/>
  <c r="N51" i="4"/>
  <c r="O51" i="4" s="1"/>
  <c r="P51" i="4" s="1"/>
  <c r="Q51" i="4" s="1"/>
  <c r="K51" i="4"/>
  <c r="L51" i="4" s="1"/>
  <c r="M51" i="4" s="1"/>
  <c r="N50" i="4"/>
  <c r="O50" i="4" s="1"/>
  <c r="P50" i="4" s="1"/>
  <c r="Q50" i="4" s="1"/>
  <c r="K50" i="4"/>
  <c r="L50" i="4" s="1"/>
  <c r="M50" i="4" s="1"/>
  <c r="N49" i="4"/>
  <c r="O49" i="4" s="1"/>
  <c r="P49" i="4" s="1"/>
  <c r="Q49" i="4" s="1"/>
  <c r="K49" i="4"/>
  <c r="L49" i="4" s="1"/>
  <c r="M49" i="4" s="1"/>
  <c r="N48" i="4"/>
  <c r="O48" i="4" s="1"/>
  <c r="P48" i="4" s="1"/>
  <c r="Q48" i="4" s="1"/>
  <c r="K48" i="4"/>
  <c r="L48" i="4" s="1"/>
  <c r="M48" i="4" s="1"/>
  <c r="N47" i="4"/>
  <c r="O47" i="4" s="1"/>
  <c r="P47" i="4" s="1"/>
  <c r="Q47" i="4" s="1"/>
  <c r="K47" i="4"/>
  <c r="L47" i="4" s="1"/>
  <c r="M47" i="4" s="1"/>
  <c r="N46" i="4"/>
  <c r="O46" i="4" s="1"/>
  <c r="P46" i="4" s="1"/>
  <c r="Q46" i="4" s="1"/>
  <c r="K46" i="4"/>
  <c r="L46" i="4" s="1"/>
  <c r="M46" i="4" s="1"/>
  <c r="N45" i="4"/>
  <c r="O45" i="4" s="1"/>
  <c r="P45" i="4" s="1"/>
  <c r="Q45" i="4" s="1"/>
  <c r="K45" i="4"/>
  <c r="L45" i="4" s="1"/>
  <c r="M45" i="4" s="1"/>
  <c r="N44" i="4"/>
  <c r="O44" i="4" s="1"/>
  <c r="P44" i="4" s="1"/>
  <c r="Q44" i="4" s="1"/>
  <c r="K44" i="4"/>
  <c r="L44" i="4" s="1"/>
  <c r="M44" i="4" s="1"/>
  <c r="N43" i="4"/>
  <c r="O43" i="4" s="1"/>
  <c r="P43" i="4" s="1"/>
  <c r="Q43" i="4" s="1"/>
  <c r="K43" i="4"/>
  <c r="L43" i="4" s="1"/>
  <c r="M43" i="4" s="1"/>
  <c r="N42" i="4"/>
  <c r="O42" i="4" s="1"/>
  <c r="P42" i="4" s="1"/>
  <c r="Q42" i="4" s="1"/>
  <c r="K42" i="4"/>
  <c r="L42" i="4" s="1"/>
  <c r="M42" i="4" s="1"/>
  <c r="N41" i="4"/>
  <c r="O41" i="4" s="1"/>
  <c r="P41" i="4" s="1"/>
  <c r="Q41" i="4" s="1"/>
  <c r="K41" i="4"/>
  <c r="L41" i="4" s="1"/>
  <c r="M41" i="4" s="1"/>
  <c r="N40" i="4"/>
  <c r="O40" i="4" s="1"/>
  <c r="P40" i="4" s="1"/>
  <c r="Q40" i="4" s="1"/>
  <c r="K40" i="4"/>
  <c r="L40" i="4" s="1"/>
  <c r="M40" i="4" s="1"/>
  <c r="N39" i="4"/>
  <c r="O39" i="4" s="1"/>
  <c r="P39" i="4" s="1"/>
  <c r="Q39" i="4" s="1"/>
  <c r="K39" i="4"/>
  <c r="L39" i="4" s="1"/>
  <c r="M39" i="4" s="1"/>
  <c r="N38" i="4"/>
  <c r="O38" i="4" s="1"/>
  <c r="P38" i="4" s="1"/>
  <c r="Q38" i="4" s="1"/>
  <c r="K38" i="4"/>
  <c r="L38" i="4" s="1"/>
  <c r="M38" i="4" s="1"/>
  <c r="N37" i="4"/>
  <c r="O37" i="4" s="1"/>
  <c r="P37" i="4" s="1"/>
  <c r="Q37" i="4" s="1"/>
  <c r="K37" i="4"/>
  <c r="L37" i="4" s="1"/>
  <c r="M37" i="4" s="1"/>
  <c r="N36" i="4" l="1"/>
  <c r="O36" i="4" s="1"/>
  <c r="P36" i="4" s="1"/>
  <c r="Q36" i="4" s="1"/>
  <c r="K36" i="4"/>
  <c r="L36" i="4" s="1"/>
  <c r="M36" i="4" s="1"/>
  <c r="N35" i="4"/>
  <c r="O35" i="4" s="1"/>
  <c r="P35" i="4" s="1"/>
  <c r="Q35" i="4" s="1"/>
  <c r="K35" i="4"/>
  <c r="L35" i="4" s="1"/>
  <c r="M35" i="4" s="1"/>
  <c r="N34" i="4"/>
  <c r="O34" i="4" s="1"/>
  <c r="P34" i="4" s="1"/>
  <c r="Q34" i="4" s="1"/>
  <c r="K34" i="4"/>
  <c r="L34" i="4" s="1"/>
  <c r="M34" i="4" s="1"/>
  <c r="N33" i="4"/>
  <c r="O33" i="4" s="1"/>
  <c r="P33" i="4" s="1"/>
  <c r="Q33" i="4" s="1"/>
  <c r="K33" i="4"/>
  <c r="L33" i="4" s="1"/>
  <c r="M33" i="4" s="1"/>
  <c r="N32" i="4"/>
  <c r="O32" i="4" s="1"/>
  <c r="P32" i="4" s="1"/>
  <c r="Q32" i="4" s="1"/>
  <c r="K32" i="4"/>
  <c r="L32" i="4" s="1"/>
  <c r="M32" i="4" s="1"/>
  <c r="K10" i="4"/>
  <c r="L10" i="4" s="1"/>
  <c r="M10" i="4" s="1"/>
  <c r="N10" i="4"/>
  <c r="O10" i="4" s="1"/>
  <c r="P10" i="4" s="1"/>
  <c r="Q10" i="4" s="1"/>
  <c r="Q53" i="4" s="1"/>
  <c r="K11" i="4"/>
  <c r="L11" i="4" s="1"/>
  <c r="M11" i="4" s="1"/>
  <c r="N11" i="4"/>
  <c r="O11" i="4" s="1"/>
  <c r="P11" i="4" s="1"/>
  <c r="Q11" i="4" s="1"/>
  <c r="K12" i="4"/>
  <c r="L12" i="4" s="1"/>
  <c r="M12" i="4" s="1"/>
  <c r="N12" i="4"/>
  <c r="O12" i="4" s="1"/>
  <c r="P12" i="4" s="1"/>
  <c r="Q12" i="4" s="1"/>
  <c r="K13" i="4"/>
  <c r="L13" i="4" s="1"/>
  <c r="M13" i="4" s="1"/>
  <c r="N13" i="4"/>
  <c r="O13" i="4" s="1"/>
  <c r="P13" i="4" s="1"/>
  <c r="Q13" i="4" s="1"/>
  <c r="K14" i="4"/>
  <c r="L14" i="4" s="1"/>
  <c r="M14" i="4" s="1"/>
  <c r="N14" i="4"/>
  <c r="O14" i="4" s="1"/>
  <c r="P14" i="4" s="1"/>
  <c r="Q14" i="4" s="1"/>
  <c r="K15" i="4"/>
  <c r="L15" i="4" s="1"/>
  <c r="M15" i="4" s="1"/>
  <c r="N15" i="4"/>
  <c r="O15" i="4" s="1"/>
  <c r="P15" i="4" s="1"/>
  <c r="Q15" i="4" s="1"/>
  <c r="K16" i="4"/>
  <c r="L16" i="4" s="1"/>
  <c r="M16" i="4" s="1"/>
  <c r="N16" i="4"/>
  <c r="O16" i="4" s="1"/>
  <c r="P16" i="4" s="1"/>
  <c r="Q16" i="4" s="1"/>
  <c r="K17" i="4"/>
  <c r="L17" i="4" s="1"/>
  <c r="M17" i="4" s="1"/>
  <c r="N17" i="4"/>
  <c r="O17" i="4" s="1"/>
  <c r="P17" i="4" s="1"/>
  <c r="Q17" i="4" s="1"/>
  <c r="K18" i="4"/>
  <c r="L18" i="4" s="1"/>
  <c r="M18" i="4" s="1"/>
  <c r="N18" i="4"/>
  <c r="O18" i="4" s="1"/>
  <c r="P18" i="4" s="1"/>
  <c r="Q18" i="4" s="1"/>
  <c r="K19" i="4"/>
  <c r="L19" i="4" s="1"/>
  <c r="M19" i="4" s="1"/>
  <c r="N19" i="4"/>
  <c r="O19" i="4" s="1"/>
  <c r="P19" i="4" s="1"/>
  <c r="Q19" i="4" s="1"/>
  <c r="K20" i="4"/>
  <c r="L20" i="4" s="1"/>
  <c r="M20" i="4" s="1"/>
  <c r="N20" i="4"/>
  <c r="O20" i="4" s="1"/>
  <c r="P20" i="4" s="1"/>
  <c r="Q20" i="4" s="1"/>
  <c r="K21" i="4"/>
  <c r="L21" i="4" s="1"/>
  <c r="M21" i="4" s="1"/>
  <c r="N21" i="4"/>
  <c r="O21" i="4" s="1"/>
  <c r="P21" i="4" s="1"/>
  <c r="Q21" i="4" s="1"/>
  <c r="K22" i="4"/>
  <c r="L22" i="4" s="1"/>
  <c r="M22" i="4" s="1"/>
  <c r="N22" i="4"/>
  <c r="O22" i="4" s="1"/>
  <c r="P22" i="4" s="1"/>
  <c r="Q22" i="4" s="1"/>
  <c r="K23" i="4"/>
  <c r="L23" i="4" s="1"/>
  <c r="M23" i="4" s="1"/>
  <c r="N23" i="4"/>
  <c r="O23" i="4" s="1"/>
  <c r="P23" i="4" s="1"/>
  <c r="Q23" i="4" s="1"/>
  <c r="K24" i="4"/>
  <c r="L24" i="4" s="1"/>
  <c r="M24" i="4" s="1"/>
  <c r="N24" i="4"/>
  <c r="O24" i="4" s="1"/>
  <c r="P24" i="4" s="1"/>
  <c r="Q24" i="4" s="1"/>
  <c r="K25" i="4"/>
  <c r="L25" i="4" s="1"/>
  <c r="M25" i="4" s="1"/>
  <c r="N25" i="4"/>
  <c r="O25" i="4" s="1"/>
  <c r="P25" i="4" s="1"/>
  <c r="Q25" i="4" s="1"/>
  <c r="K26" i="4"/>
  <c r="L26" i="4" s="1"/>
  <c r="M26" i="4" s="1"/>
  <c r="N26" i="4"/>
  <c r="O26" i="4" s="1"/>
  <c r="P26" i="4" s="1"/>
  <c r="Q26" i="4" s="1"/>
  <c r="K27" i="4"/>
  <c r="L27" i="4" s="1"/>
  <c r="M27" i="4" s="1"/>
  <c r="N27" i="4"/>
  <c r="O27" i="4" s="1"/>
  <c r="P27" i="4" s="1"/>
  <c r="Q27" i="4" s="1"/>
  <c r="K28" i="4"/>
  <c r="L28" i="4" s="1"/>
  <c r="M28" i="4" s="1"/>
  <c r="N28" i="4"/>
  <c r="O28" i="4" s="1"/>
  <c r="P28" i="4" s="1"/>
  <c r="Q28" i="4" s="1"/>
  <c r="K29" i="4"/>
  <c r="L29" i="4" s="1"/>
  <c r="M29" i="4" s="1"/>
  <c r="N29" i="4"/>
  <c r="O29" i="4" s="1"/>
  <c r="P29" i="4" s="1"/>
  <c r="Q29" i="4" s="1"/>
  <c r="K30" i="4"/>
  <c r="L30" i="4" s="1"/>
  <c r="M30" i="4" s="1"/>
  <c r="N30" i="4"/>
  <c r="O30" i="4" s="1"/>
  <c r="P30" i="4" s="1"/>
  <c r="Q30" i="4" s="1"/>
  <c r="K31" i="4"/>
  <c r="L31" i="4" s="1"/>
  <c r="M31" i="4" s="1"/>
  <c r="N31" i="4"/>
  <c r="O31" i="4" s="1"/>
  <c r="P31" i="4" s="1"/>
  <c r="Q31" i="4" s="1"/>
  <c r="K55" i="4" l="1"/>
</calcChain>
</file>

<file path=xl/sharedStrings.xml><?xml version="1.0" encoding="utf-8"?>
<sst xmlns="http://schemas.openxmlformats.org/spreadsheetml/2006/main" count="652" uniqueCount="145">
  <si>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</si>
  <si>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</si>
  <si>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</si>
  <si>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</si>
  <si>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</si>
  <si>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</si>
  <si>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</si>
  <si>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</si>
  <si>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</si>
  <si>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</si>
  <si>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</si>
  <si>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</si>
  <si>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</si>
  <si>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</si>
  <si>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</si>
  <si>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</si>
  <si>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</si>
  <si>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</si>
  <si>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</si>
  <si>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</si>
  <si>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14.12.30.150 — Рукавицы, перчатки производственные и профессиональные</t>
  </si>
  <si>
    <t>14.12.30.190 — Одежда производственная и профессиональная прочая, не включенная в другие группировки</t>
  </si>
  <si>
    <t>15.20.32.129 — Обувь специальная прочая, не включенная в другие группировки</t>
  </si>
  <si>
    <t>32.99.11.160 — Средства защиты головы и лица</t>
  </si>
  <si>
    <t>14.12.30.150</t>
  </si>
  <si>
    <t>14.12.30.190</t>
  </si>
  <si>
    <t>15.20.32.129</t>
  </si>
  <si>
    <t>32.99.11.160</t>
  </si>
  <si>
    <t>ПАР</t>
  </si>
  <si>
    <t>ШТ</t>
  </si>
  <si>
    <t>№ п/п (в сл.зап.)</t>
  </si>
  <si>
    <t>1</t>
  </si>
  <si>
    <t xml:space="preserve">ИЦИ 3
(вх. № 1453 от 23.06.2026)
</t>
  </si>
  <si>
    <t xml:space="preserve">ИЦИ 2
(вх. № 1452 от 23.06.2026)
</t>
  </si>
  <si>
    <t xml:space="preserve">ИЦИ 1
(вх. № 1451 от 23.06.2026)
</t>
  </si>
  <si>
    <t>2</t>
  </si>
  <si>
    <t>Перчатки х/б 10 класс, 5 нитей, черный, размер L</t>
  </si>
  <si>
    <t>Перчатки х/б 10 класс, 5 нитей, черный, размер XL</t>
  </si>
  <si>
    <t>Полуботинки "Профи РТ" ПУ/ТПУ с МП/МС, Кожа, Мун 200, размер 44</t>
  </si>
  <si>
    <t>3</t>
  </si>
  <si>
    <t>Описание объекта закупки</t>
  </si>
  <si>
    <t>Перчатки для защиты от механических воздействий (истирания)</t>
  </si>
  <si>
    <t>Обувь специальная для защиты от нефти и нефтепродуктов. 
Верх обуви изготовлен из кожи со специальным покрытием для защиты от ОПЗ, МВ, МВО. Застежка на шнурок. Подошва двухслойная ПУ/ТПУ. 
Полуботинки оснащены металлоподносками, предохраняющими ноги от удара и имеющими удельное сопротивление деформациям не менее 200 Дж, что регламентировано европейскими стандартами (EN-345). Антипрокольная стелька, расположенная между промежуточным слоем подошвы и штробельной подкладкой, дополнительно защищает стопы ног от проколов, порезов, сильных ударов и прочих производственных травм. 
Изделие: Полуботинки. 
Основной материал: Натуральная кожа. 
Пол: Универсальный. 
Подкладка: Типика. 
Метод крепления: Литьевой. 
Подошва: ПУ/ТПУ. 
Подносок: Металлический (Мун 200). 
Стелька: Металлическая (1200 Н). 
ГОСТ 28507-99, ГОСТ 12.4.137-2001</t>
  </si>
  <si>
    <t>4</t>
  </si>
  <si>
    <t xml:space="preserve">Каскетка защитная, синий </t>
  </si>
  <si>
    <t xml:space="preserve">Состоит из текстильной бейсболки и внутренней пластиковой вставки с пенополиуретановой накладкой, амортизирующей удар. 
Материал верха: текстильная бейсболка из смесовой х/б ткани. 
Внутренняя вставка: пластиковое основание с пенополиуретановым амортизатором. 
Регулировка оголовья: застежка-велькро (лента-липучка). 
Цвет синий. </t>
  </si>
  <si>
    <t>5</t>
  </si>
  <si>
    <t>Головной убор для защиты от общих производственных загрязнений. 
Пол: Универсальный. 
Основной материал: Ткань 100% хлопок, плотность 220 г/м2. 
Цвет синий. 
Размер 56-58. 
ТР ТС 017/2011</t>
  </si>
  <si>
    <t>Жилет сигнальный Тип-2, лимонный, карманы (тк.Полиэфир,120), размер 68</t>
  </si>
  <si>
    <t>6</t>
  </si>
  <si>
    <t>Кепка-бейсболка "Классическая" т.синий (тк.Хлопок,220), размер 56-58</t>
  </si>
  <si>
    <t>Изделие повышенной видимости 2-го класса.
Центральная застежка на липкую ленту (велькро). 
Светоотражающие полосы 50 мм, износостойкий кант, накладные карманы. 
Цвет: лимонный. 
Ткань: 100% полиэфир 120 г/м2. 
Размер: 68. 
ГОСТ: 12.4.281-2014 
ТР ТС 019/2011</t>
  </si>
  <si>
    <r>
      <t xml:space="preserve">
</t>
    </r>
    <r>
      <rPr>
        <u/>
        <sz val="12"/>
        <rFont val="Times New Roman"/>
        <family val="1"/>
        <charset val="204"/>
      </rPr>
      <t>Главный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/Н.Ю. Тимченко/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«17» августа 2026 г.
</t>
    </r>
  </si>
  <si>
    <t>7</t>
  </si>
  <si>
    <t>Костюм "Блокпост" брюки, КМФ Серый вихрь (тк.Смесовая,220), размер 56</t>
  </si>
  <si>
    <t>Костюм "Блокпост" брюки, КМФ Серый вихрь (тк.Смесовая,220), размер 58</t>
  </si>
  <si>
    <t>Костюм "Блокпост" брюки, КМФ Серый вихрь (тк.Смесовая,220), размер 62</t>
  </si>
  <si>
    <t>Костюм для защиты от механических воздействий (истирания). 
Изделие: Костюм (куртка+брюки)
Куртка короткая, прямого силуэта, с отложным воротником, с центральной бортовой застежкой на молнию; с погонами по плечам на пуговицах, с притачным поясом, понизу частично стянутым резинкой; с нагрудными карманами, с боковыми карманами в вертикальных швах. Рукава, втачные, двухшовные с манжетами на пуговицах. Брюки с притачным поясом, застёгивающимся на 1 петлю и пуговицу; с 5 шлевками и резинкой ткацкой по боковым швам брюк; с застежкой гульфика на три петли и пуговицы; с двумя накладными боковыми карманами с наклонным входом. 
Цвет: КМФ серый вихрь. 
Ткань «Смесовая» с ВО пропиткой состав: 80% п/э, 20% х/б; пл. 220 г/м2. 
ТУ 8550-001-81391241-2008</t>
  </si>
  <si>
    <t>8</t>
  </si>
  <si>
    <t>Полуботинки "Дуэт" ПУ, Натуральная кожа, размер 40</t>
  </si>
  <si>
    <t>Полуботинки "Дуэт" ПУ, Натуральная кожа, размер 42</t>
  </si>
  <si>
    <t>Полуботинки "Дуэт" ПУ, Натуральная кожа, размер 45</t>
  </si>
  <si>
    <t>Обувь специальная для защиты от механических воздействий (истирания). 
Основной материал: Натуральная кожа. 
Пол: Универсальный. 
Метод крепления: Литьевой. 
Подошва: ПУ. 
Подносок: Термопластичный. 
Верх обуви выполнен из натуральной кожи, которая специально предназначена для рабочей среды. Подошва однослойная (полиуретан). 
ТР ТС 019/2011, ГОСТ 28507-99</t>
  </si>
  <si>
    <t>9</t>
  </si>
  <si>
    <t xml:space="preserve">Халат женский "Техник" васильковый/красный (тк.Смесовая,190), размер 54 / 170 см </t>
  </si>
  <si>
    <t>Халат женский "Техник" васильковый/красный (тк.Смесовая,190), размер 48 / 165 см</t>
  </si>
  <si>
    <t>Халат женский "Техник" васильковый/красный (тк.Смесовая,190), размер 50 / 170 см</t>
  </si>
  <si>
    <t>Халат женский "Техник" васильковый/красный (тк.Смесовая,190), размер 54 / 160 см</t>
  </si>
  <si>
    <t>Халат женский "Техник" васильковый/красный (тк.Смесовая,190), размер 46 / 170 см</t>
  </si>
  <si>
    <t>Халат женский "Техник" васильковый/красный (тк.Смесовая,190), размер 54 / 175 см</t>
  </si>
  <si>
    <t>Халат женский "Техник" васильковый/красный (тк.Смесовая,190), размер 48 / 170 см</t>
  </si>
  <si>
    <t>Основной материал: Ткань «Смесовая» 80% полиэфир / 20% хлопок, плотность 190 г/м2, ВО-пропитка. 
Цвет: васильковый. 
ГОСТ 12.4.131-83</t>
  </si>
  <si>
    <t>Полуботинки "Титан" Нитрил, Натуральная кожа, Подносок: Термопластичный, размер 41</t>
  </si>
  <si>
    <t>Полуботинки "Титан" Нитрил, Натуральная кожа, Подносок: Термопластичный, размер 39</t>
  </si>
  <si>
    <t>Полуботинки "Титан" Нитрил, Натуральная кожа, Подносок: Термопластичный, размер 38</t>
  </si>
  <si>
    <t>Полуботинки "Титан" Нитрил, Натуральная кожа, Подносок: Термопластичный, размер 43</t>
  </si>
  <si>
    <t>Полуботинки "Титан" Нитрил, Натуральная кожа, Подносок: Термопластичный, размер 37</t>
  </si>
  <si>
    <t>10</t>
  </si>
  <si>
    <t>Обувь специальная для защиты от механических воздействий (ударов) и от скольжения. 
Оcновной материал: Натуральная кожа. 
Пол: Универсальный. 
Подкладка: Типика. 
Метод крепления: Клеепрошивной. 
Подошва: Нитрил. 
Подносок: Термопластичный. 
ГОСТ 28507-99</t>
  </si>
  <si>
    <t>11</t>
  </si>
  <si>
    <t>Перчатки резиновые хозяйственные, многоразовые, хлопчатобумажное напыление, размер L</t>
  </si>
  <si>
    <t xml:space="preserve">Перчатки резиновые (латексные) хозяйственные предназначены для защиты рук от воздействия моющих, чистящих средств, а также влаги и грязи во время уборки, мытья посуды, садовых работ. Перчатки выполнены из натурального латекса, цвет – жёлтый. Плотность – 180 г/м2 или 0,170 мкм. </t>
  </si>
  <si>
    <t>12 и 40</t>
  </si>
  <si>
    <t>Очки защитные открытые "Спектр" (бесцветные, 2-1,2)</t>
  </si>
  <si>
    <t xml:space="preserve">Универсальные очки из поликарбоната с панорамным защитным стеклом, предназначены для защиты глаз спереди, сверху и с боков от механических воздействий, абразива, УФ-излучения. Защитное стекло устойчиво к химическим веществам, растворам кислот и щелочей.
Увеличенный панорамный обзор. 
Двусторонняя защита от запотевания и истирания. 
100% защита от УФ-излучения. 
Увеличенная прямая, боковая и защита сверху. Возможность ношения с корригирующими очками. 
Цвет линзы: бесцветный. 
ГОСТ 12.4.253-2013 </t>
  </si>
  <si>
    <t>13</t>
  </si>
  <si>
    <t xml:space="preserve">Костюм "Фаворит-М" брюки, т.серый/серый (тк.Смесовая,210), размер 56 / 175 см </t>
  </si>
  <si>
    <t>Костюм "Фаворит-М" брюки, т.серый/серый (тк.Смесовая,210), размер 54 / 175 см</t>
  </si>
  <si>
    <t>Костюм "Фаворит-М" брюки, т.серый/серый (тк.Смесовая,210), размер 60 / 170 см</t>
  </si>
  <si>
    <t>Костюм "Фаворит-М" брюки, т.серый/серый (тк.Смесовая,210), размер 58 / 170 см</t>
  </si>
  <si>
    <t>Костюм "Фаворит-М" брюки, т.серый/серый (тк.Смесовая,210), размер 52 / 170 см</t>
  </si>
  <si>
    <t xml:space="preserve">Изделие: Костюм (куртка+брюки). 
Пол: Мужской. 
Куртка, укороченная с центральной потайной застежкой на молнию, застежкой борта и пояса на липучку. Верхние карманы с клапанами и хлястиком, застегивающимися на липучку. Боковые карманы в вертикальных швах. Пояс регулируется хлястиком на липучке. Воротник отложной. Вертикальные складки спинки увеличивают свободу движения. Брюки с застежкой гульфика на молнию, боковыми внутренними карманами, с притачным поясом. 
Состав: 80% ПЭ, 20% х/б. 
ВО-пропитка. 
Плотность материала: 210 либо 215 г/м2. 
ГОСТ 12.4.280-2014. 
</t>
  </si>
  <si>
    <t>Фартук тип Б (тк.Брезент,480)</t>
  </si>
  <si>
    <t>14</t>
  </si>
  <si>
    <t>Фартук брезентовый предназначен для защиты при работе с нагретыми поверхностями, металлом, при сварочных работах, для защиты от искр, брызг, расплавленного металла и повышенной температуры. 
Рекомендуется для работы с грубыми материалами. 
- материал: брезент 480 г/м2. 
- размер: длина 85см, ширина 68см. 
ТР/ТС:019/2011. 
ГОСТ:12.4.029-76</t>
  </si>
  <si>
    <t>Сапоги "Фулгард" ПУ/Нитрил c КП, Мун 200, размер 44</t>
  </si>
  <si>
    <t>15</t>
  </si>
  <si>
    <t>Сапоги с верхом из кожи, в том числе с комбинированным верхом из кожи и текстиля на термостойкой, маслобензостойкой, кислотощёлочестойкой двухслойной подошве из полиуретана и резины литьевого метода крепления для защиты от общих производственных загрязнений и механических воздействий (с внутренним защитным композитным подноском из поликарбоната ударной прочностью 200Дж, от скольжения, химических факторов (нефти, нефтепродуктов, в том числе от кислот и щелочей концентрацией до 20%), в том числе от повышенных температур, искр и брызг расплавленного металла; в том числе для защиты от термических рисков электрической дуги. 
Регулировка голенища по объёму для обеспечения герметичности и водонепроницаемости сапог. Светоотражающий элемент. 
ТР ТС 019/2011; 
ГОСТ 28507-90</t>
  </si>
  <si>
    <t>16</t>
  </si>
  <si>
    <t>Краги сварщика DeltaPlus</t>
  </si>
  <si>
    <t xml:space="preserve">Перчатки-краги сварщика из кожевенного спилка. Общая длина перчатки – 35 см, манжеты – 15 см. Высокая устойчивость к истиранию. Высокая устойчивость к воспламенению, конвективному теплу, небольшим количествам брызг расплавленного металла. 
ТР/ТС: 019/2011 </t>
  </si>
  <si>
    <t>Подшлемник спилковый, чёрный</t>
  </si>
  <si>
    <t>17</t>
  </si>
  <si>
    <t xml:space="preserve">Головной убор для защиты от искр и брызг расплавленного металла, металлической окалины. 
Классическая модель подшлемника по типу «строительного подшлемника со шнуровкой».
Степень прилегания регулируется шнуровкой на затылочной части. 
Используется с маской сварщика, каской. 
Ширина пелерины – 15 см. 
Материал: Спилок КРС 0,9-1,2. 
Подкладка: бязь 100% х/б. </t>
  </si>
  <si>
    <t>18</t>
  </si>
  <si>
    <t>Очки защитные закрытые с непрямой вентиляцией ЗН11 PANORAMA StrongGlassTM (6 РС) с обтюратором</t>
  </si>
  <si>
    <t xml:space="preserve">Очки с непрямой вентиляцией с панорамным защитным стеклом-светофильтром темно-зеленого цвета из поликарбоната с влагостойким, двусторонним суперпрочным, твердым и одновременно незапотевающим покрытием (без потери свойств от времени). 
Обеспечивают защиту глаз от высокоскоростных летящих частиц со среднеэнергетическим ударом, абразива, капель жидкостей (в т.ч. химических растворов), УФ-излучения, повышенная защита от искр и брызг расплавленного металла и высокой температуры.
Мягкий корпус из эластичного материала с обтюратором. 
Регулируемая наголовная лента. 
Тип очков: Закрытые. 
Материал защитного стекла: Поликарбонат. 
Форма защитного стекла: Панорамное. 
Цвет стекла-светофильтра: Темно-зеленый. 
ГОСТ 12.4.253-2013 </t>
  </si>
  <si>
    <t>Респиратор РУ-60М "А1В1Е1К1Р1"</t>
  </si>
  <si>
    <t>19</t>
  </si>
  <si>
    <t>Противоаэрозольные, с дополнительной защитой от паров и газов средства индивидуальной защиты органов дыхания с фильтрующей лицевой частью – фильтрующие полумаски.
Изделие: Респиратор. 
Клапан выдоха: С клапаном. 
Тип крепления фильтра: Байонетное. 
Тип респиратора: Многоразовый. 
Марка фильтра: А1В1Е1К1Р1. 
Респиратор состоит из полумаски, изготовленной из термопластичного эластомера, пластикового регулируемого оголовья, двух клапанов вдоха и клапана выдоха и двух сменных фильтрующе-поглощающих патронов, содержащих специализированный поглотитель и противоаэрозольный фильтр. 
ГОСТ 12.4.296-2015</t>
  </si>
  <si>
    <t>32.99.11.120 — Респираторы</t>
  </si>
  <si>
    <t>20</t>
  </si>
  <si>
    <t>Щиток защитный лицевой КБТ Сфера ВИЗИОН TITAN</t>
  </si>
  <si>
    <t xml:space="preserve">Изделие: Щиток лицевой. 
Регулировка оголовья: Нет. 
Вид крепления: С креплением на каску. 
Размер экрана: 210*385 мм. 
Толщина экрана: 2 мм. 
Материал экрана: Поликарбонат. 
Экран сферической формы с панорамным обзором из незапотевающего ударопрочного и термостойкого поликарбоната толщиной 2 мм со скошенной книзу формой для увеличения эргономики изделия. 
Крепление щитка к защитной каске осуществляется за счет поворотно-фиксирующего устройства, изготовленного из термостойкого материала, устойчивого к износу и гарантирующего надежную фиксацию лицевого щитка в двух положениях «вверх-вниз». 
Защитные свойства: 2C-1.2 (RZ) 1 AT 3 9 N. </t>
  </si>
  <si>
    <t>Белье термостойкое мужское из трикотажного полотна (6 кал/см2), размер 54 / 185 см</t>
  </si>
  <si>
    <t>21</t>
  </si>
  <si>
    <t>Комплект белья состоит из фуфайки и брюк. Фуфайка прямого силуэта, с длинными втачными рукавами. Полочка и спинка целые. Рукава одношовные с притачными манжетами. Горловина фуфайки обработана обтачкой. Брюки состоят из двух половинок без боковых швов, по низу притачные манжеты. Рекомендуется для защиты от воздействия электрической дуги величиной 6 кал/см2. Белье изготовлено из термостойкого трикотажного полота с запатентованной огнестойкой технологией. 
Так же рекомендовано для усиления защитных свойств защитного костюма от электродуги. 
ГОСТ Р 12.4.234-2012, ТР ТС 019/2011</t>
  </si>
  <si>
    <t>22</t>
  </si>
  <si>
    <t>Боты резиновые диэлектрические формовые, размер 44</t>
  </si>
  <si>
    <t xml:space="preserve">Диэлектрические галоши и боты как дополнительные защитные средства применяются при операциях, выполняемых с помощью основных защитных средств. При этом боты могут применяться как в закрытых, так и открытых электроустановках любого напряжения, а галоши — только в закрытых электроустановках до 1000 В включительно.
Кроме того, диэлектрические галоши и боты используются в качестве защиты от шаговых напряжений в электроустановках любого напряжения и любого типа, в том числе на воздушных линиях электропередачи. Диэлектрические галоши и боты надевают на обычную обувь, которая должна быть чистой и сухой. 
Диэлектрическая обувь должна отличаться по цвету от остальной резиновой обуви. Галоши и боты должны состоять из резинового верха, резиновой рифленой подошвы. Формовые боты могут выпускаться бесподкладочными. Боты должны иметь отвороты. Высота бот должна быть не менее 160 мм. Проходят испытания один раз в 36 месяцев напряжением 15 кВ в течение 1 мин. 
ГОСТ 13385-78 </t>
  </si>
  <si>
    <t>23</t>
  </si>
  <si>
    <t>Перчатки диэлектрические класс 1, размер L</t>
  </si>
  <si>
    <t xml:space="preserve">Перчатки диэлектрические Материал – натуральный латекс, класс защиты 1. Диэлектрические перчатки, предназначенные для использования, как основного защитного средства, в электроустановках до 1000 В, могут применяться для защиты рук, как дополнительное средство защиты в электроустановках с напряжением до 10000В. Длина перчаток должна быть не менее 360 мм. Защитные свойства: Эн,Эв. </t>
  </si>
  <si>
    <t>Подшлемник однослойный термостойкий "Энергия-1" трикотаж "Thermoshield KPRO А" ЗЭТВ 14,5 кал/см2</t>
  </si>
  <si>
    <t>24</t>
  </si>
  <si>
    <t>Подшлемник (однослойный) для защиты от термических рисков электрической дуги, ЗЭТВ 14,5 кал/кв.см (2 уровень защиты). 
Выполнен из огнестойкого, антистатического трикотажного полотна (100% х/б с ОП, с антистатическим волокном) плотностью 220 г/м2. 
Описание товара: 
-цельнокроеная деталь лицевой и затылочной части, с закругленной вверху формой. 
-швы плоские для плотного анатомического прилегания. 
Используется для защиты электротехнического персонала от термических рисков электрической дуги; от теплового излучения; от конвективной теплоты; от кратковременного воздействия открытого пламени. 
Защитные свойства: То, Ти, Тт, Эс. 
ТР ТС 019/2011</t>
  </si>
  <si>
    <t>25</t>
  </si>
  <si>
    <t>Щиток защитный лицевой с креплением на каске КБТ ВИЗИОН® ENERGO (с прозрачным ударостойким корпусом)</t>
  </si>
  <si>
    <t xml:space="preserve">Щиток с креплением на каске для защиты от воздействия электрической дуги при коротком замыкании. Экран литой незапотевающим покрытием 2 мм (220х385мм) с термостойкой окантовкой. 
Изделие: Щиток лицевой. 
Регулировка оголовья: Нет. 
Вид крепления: С креплением на каску. 
Размер экрана: 200*385 мм. 
Толщина экрана: 2 мм. 
Материал экрана: Поликарбонат. </t>
  </si>
  <si>
    <t>Каска защитная "Лидер"  оранжевый</t>
  </si>
  <si>
    <t xml:space="preserve">Предназначена для защиты головы от механических воздействий. Каска оборудована карманами для крепления противошумных наушников или аналогичного по конструкции защитного экрана. 
Обеспечивает защиту от кратковременного контакта с находящимися под напряжением электрическими проводниками при напряжении до 440 В переменного тока. 
Каска выдерживает вертикальный удар энергией не менее 49 Дж (механическая прочность). Каска может эксплуатироваться при температуре от -30 до плюс +50. 
Защитная каска состоит из корпуса и внутренней оснастки. 
Внутренняя оснастка: пластиковый амортизатор, 6 точек крепления. 
Диапазон регулировки размеров с 54 по 64. 
Каска выполнена из ударопрочного полипропилена, реечный механизм регулировки размера, а также с регулируемой глубиной посадки каски (3 положения). Корпус каски изготавливают сплошным с козырьком, без внутренних ребер жесткости. Конструкция каски обеспечивает проветриваемость. 
В комплект входит амортизатор надежно гасящий удар и подбородочный ремешок.
ТРТС 019/2011. 
Изделие: Каска. 
Материал корпуса: PP (полипропилен). 
Крепление оголовья: В шести точках. 
Вид каски: Общего назначения </t>
  </si>
  <si>
    <t>26</t>
  </si>
  <si>
    <t>44</t>
  </si>
  <si>
    <t>Материал: ПВХ (PVC), трёхкомпонентное литье. 
Цвет: оливковый. 
Средняя высота: 39 см. 
Средний вес пары: 2,3 кг. 
Сезонность: демисезонная. 
Утеплитель: нетканое полотно. 
Подносок: металлический (выдерживает 200 Дж). 
Защитные свойства: В, З, Нж, К 80, Щ 50, Нс, Нм, Мун 200, См, Сж. 
ГОСТ: 12.4.137-2001, 12.4.187-97. 
Сертификация: ТР/ТС 019/2011</t>
  </si>
  <si>
    <t>Сапоги ПВХ трехкомпонентные Nordman, оливковый, ПС 15, размер 42</t>
  </si>
  <si>
    <t>Сапоги ПВХ трехкомпонентные Nordman, оливковый, ПС 15, размер 43</t>
  </si>
  <si>
    <t>Сапоги ПВХ трехкомпонентные Nordman, оливковый, ПС 15, размер 44</t>
  </si>
  <si>
    <t>31</t>
  </si>
  <si>
    <t xml:space="preserve">Требования к материалам. Части наушника, которые соприкасаются с кожей, должны быть мягкими, неметаллическими, гибкими и не вызывать раздражение, аллергические реакции и другие отрицательные реакции, влияющие на здоровье. 
Возможность регулировки — регулирование чашек, оголовья, держателей чашек и ширины между амортизаторами позволяет крепить наушники на монтажном приспособлении или на макете головы. Сменные шумопоглотители и амортизаторы. 
Акустическая эффективность. Стандартные отклонения не должны превышать 4 дБ в четырёх или более смежных треть октавных полосах частот и 7 дБ — в любой отдельной треть октавной полосе частот. 
Устойчивость к протечкам (для амортизаторов, заполненных жидкостью). При испытании наушников не должно произойти утечки жидкости. 
Требования к конструкции. Все части наушников, которые открыты во время эксплуатации и хранения, должны быть скруглены, гладко обработаны и не иметь колющих, острых краёв. 
Цвет: черный. </t>
  </si>
  <si>
    <t>Наушники противошумные СОМЗ-45, ТМ Пилот (32 дБ)</t>
  </si>
  <si>
    <t>(Шестьсот восемнадцать тысяч сто тридцать пять рублей 73 копейки).</t>
  </si>
  <si>
    <t xml:space="preserve">ИТОГО, стартовая цена = 599 120,50 руб. </t>
  </si>
  <si>
    <t>32.99.11.120</t>
  </si>
  <si>
    <t>070301</t>
  </si>
  <si>
    <t>07030100905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</si>
</sst>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1" fillId="3" borderId="1" xfId="0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6" fillId="0" borderId="0" xfId="0" applyFont="1" applyAlignment="1">
      <alignment horizontal="right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9" fillId="0" borderId="0" xfId="0" applyFont="1" applyFill="1"/>
    <xf numFmtId="4" fontId="20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3" fillId="0" borderId="0" xfId="0" applyFont="1"/>
    <xf numFmtId="0" fontId="21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center" vertical="center"/>
    </xf>
    <xf numFmtId="0" fontId="0" fillId="0" borderId="0" xfId="0" applyBorder="1"/>
    <xf numFmtId="0" fontId="8" fillId="0" borderId="0" xfId="0" applyFont="1" applyBorder="1"/>
    <xf numFmtId="0" fontId="9" fillId="0" borderId="0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4" fontId="2" fillId="0" borderId="0" xfId="0" applyNumberFormat="1" applyFont="1" applyBorder="1" applyAlignment="1">
      <alignment horizontal="center" vertical="center"/>
    </xf>
    <xf numFmtId="4" fontId="10" fillId="2" borderId="0" xfId="0" applyNumberFormat="1" applyFont="1" applyFill="1" applyBorder="1"/>
    <xf numFmtId="0" fontId="12" fillId="3" borderId="0" xfId="0" applyFont="1" applyFill="1" applyBorder="1"/>
    <xf numFmtId="4" fontId="9" fillId="2" borderId="0" xfId="0" applyNumberFormat="1" applyFont="1" applyFill="1" applyBorder="1"/>
    <xf numFmtId="0" fontId="0" fillId="0" borderId="0" xfId="0" applyBorder="1" applyAlignment="1">
      <alignment horizontal="justify" vertical="top"/>
    </xf>
    <xf numFmtId="0" fontId="14" fillId="4" borderId="0" xfId="0" applyFont="1" applyFill="1" applyBorder="1" applyAlignment="1">
      <alignment vertical="top" wrapText="1"/>
    </xf>
    <xf numFmtId="4" fontId="10" fillId="2" borderId="1" xfId="0" applyNumberFormat="1" applyFont="1" applyFill="1" applyBorder="1"/>
    <xf numFmtId="49" fontId="8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top" wrapText="1"/>
    </xf>
    <xf numFmtId="0" fontId="0" fillId="6" borderId="0" xfId="0" applyFill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3</xdr:row>
      <xdr:rowOff>942975</xdr:rowOff>
    </xdr:from>
    <xdr:to>
      <xdr:col>11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</xdr:colOff>
      <xdr:row>3</xdr:row>
      <xdr:rowOff>1600200</xdr:rowOff>
    </xdr:from>
    <xdr:to>
      <xdr:col>13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2"/>
  <sheetViews>
    <sheetView tabSelected="1" topLeftCell="A50" zoomScaleNormal="100" workbookViewId="0">
      <selection activeCell="C52" sqref="C52"/>
    </sheetView>
  </sheetViews>
  <sheetFormatPr defaultRowHeight="12.75" x14ac:dyDescent="0.2"/>
  <cols>
    <col min="1" max="1" width="3.85546875" style="3" customWidth="1"/>
    <col min="2" max="2" width="7.42578125" style="25" customWidth="1"/>
    <col min="3" max="3" width="43.7109375" style="3" customWidth="1"/>
    <col min="4" max="4" width="43.7109375" style="57" customWidth="1"/>
    <col min="5" max="5" width="18" style="3" customWidth="1"/>
    <col min="6" max="6" width="8.42578125" style="3" customWidth="1"/>
    <col min="7" max="7" width="8.140625" style="3" customWidth="1"/>
    <col min="8" max="8" width="13.85546875" style="3" customWidth="1"/>
    <col min="9" max="9" width="14.7109375" style="3" customWidth="1"/>
    <col min="10" max="10" width="14.5703125" style="3" customWidth="1"/>
    <col min="11" max="11" width="19.140625" style="3" customWidth="1"/>
    <col min="12" max="12" width="19.7109375" style="3" customWidth="1"/>
    <col min="13" max="13" width="12.5703125" style="3" customWidth="1"/>
    <col min="14" max="14" width="29" style="3" customWidth="1"/>
    <col min="15" max="15" width="16.42578125" style="3" customWidth="1"/>
    <col min="16" max="16" width="13.7109375" style="3" customWidth="1"/>
    <col min="17" max="17" width="13.85546875" style="3" customWidth="1"/>
    <col min="18" max="18" width="5.42578125" style="61" customWidth="1"/>
    <col min="19" max="19" width="11.42578125" style="3" customWidth="1"/>
    <col min="20" max="20" width="16.7109375" style="3" customWidth="1"/>
    <col min="21" max="21" width="14" style="73" customWidth="1"/>
    <col min="22" max="16384" width="9.140625" style="3"/>
  </cols>
  <sheetData>
    <row r="1" spans="1:33" ht="39" customHeight="1" x14ac:dyDescent="0.2">
      <c r="A1" s="75" t="s">
        <v>11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6"/>
      <c r="P1" s="76"/>
      <c r="Q1" s="76"/>
      <c r="R1" s="65"/>
      <c r="S1" s="8"/>
      <c r="T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 ht="39" customHeight="1" x14ac:dyDescent="0.25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60"/>
      <c r="S2" s="8"/>
      <c r="T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 ht="39" customHeight="1" x14ac:dyDescent="0.2">
      <c r="A3" s="50" t="s">
        <v>19</v>
      </c>
      <c r="B3" s="51" t="s">
        <v>30</v>
      </c>
      <c r="C3" s="50" t="s">
        <v>14</v>
      </c>
      <c r="D3" s="50" t="s">
        <v>40</v>
      </c>
      <c r="E3" s="41" t="s">
        <v>13</v>
      </c>
      <c r="F3" s="33" t="s">
        <v>15</v>
      </c>
      <c r="G3" s="33" t="s">
        <v>0</v>
      </c>
      <c r="H3" s="33" t="s">
        <v>17</v>
      </c>
      <c r="I3" s="33"/>
      <c r="J3" s="33"/>
      <c r="K3" s="49" t="s">
        <v>8</v>
      </c>
      <c r="L3" s="49"/>
      <c r="M3" s="49"/>
      <c r="N3" s="45" t="s">
        <v>4</v>
      </c>
      <c r="O3" s="46"/>
      <c r="P3" s="46"/>
      <c r="Q3" s="47"/>
    </row>
    <row r="4" spans="1:33" ht="159" customHeight="1" x14ac:dyDescent="0.2">
      <c r="A4" s="50"/>
      <c r="B4" s="52"/>
      <c r="C4" s="50"/>
      <c r="D4" s="50"/>
      <c r="E4" s="42"/>
      <c r="F4" s="33"/>
      <c r="G4" s="33"/>
      <c r="H4" s="23" t="s">
        <v>34</v>
      </c>
      <c r="I4" s="23" t="s">
        <v>33</v>
      </c>
      <c r="J4" s="23" t="s">
        <v>32</v>
      </c>
      <c r="K4" s="4" t="s">
        <v>3</v>
      </c>
      <c r="L4" s="4" t="s">
        <v>1</v>
      </c>
      <c r="M4" s="4" t="s">
        <v>2</v>
      </c>
      <c r="N4" s="1" t="s">
        <v>9</v>
      </c>
      <c r="O4" s="5" t="s">
        <v>5</v>
      </c>
      <c r="P4" s="63" t="s">
        <v>6</v>
      </c>
      <c r="Q4" s="5" t="s">
        <v>7</v>
      </c>
      <c r="R4" s="62"/>
    </row>
    <row r="5" spans="1:33" s="2" customFormat="1" ht="102.75" thickBot="1" x14ac:dyDescent="0.3">
      <c r="A5" s="24">
        <v>1</v>
      </c>
      <c r="B5" s="53" t="s">
        <v>31</v>
      </c>
      <c r="C5" s="55" t="s">
        <v>36</v>
      </c>
      <c r="D5" s="56" t="s">
        <v>41</v>
      </c>
      <c r="E5" s="20" t="s">
        <v>20</v>
      </c>
      <c r="F5" s="28" t="s">
        <v>28</v>
      </c>
      <c r="G5" s="20">
        <v>700</v>
      </c>
      <c r="H5" s="21">
        <v>35</v>
      </c>
      <c r="I5" s="21">
        <v>32</v>
      </c>
      <c r="J5" s="22">
        <v>30</v>
      </c>
      <c r="K5" s="9">
        <f>AVERAGE(H5:J5)</f>
        <v>32.333333333333336</v>
      </c>
      <c r="L5" s="17">
        <f>SQRT(((SUM((POWER(H5-K5,2)),(POWER(I5-K5,2)),(POWER(J5-K5,2)))/(COLUMNS(H5:J5)-1))))</f>
        <v>2.5166114784235831</v>
      </c>
      <c r="M5" s="17">
        <f>L5/K5*100</f>
        <v>7.7833344693512867</v>
      </c>
      <c r="N5" s="17">
        <f>((G5/3)*(SUM(H5:J5)))</f>
        <v>22633.333333333336</v>
      </c>
      <c r="O5" s="17">
        <f>N5/G5</f>
        <v>32.333333333333336</v>
      </c>
      <c r="P5" s="64">
        <f>ROUND(O5,2)</f>
        <v>32.33</v>
      </c>
      <c r="Q5" s="17">
        <f>P5*G5</f>
        <v>22631</v>
      </c>
      <c r="R5" s="66"/>
      <c r="S5" s="20" t="s">
        <v>20</v>
      </c>
      <c r="T5" s="20" t="s">
        <v>24</v>
      </c>
      <c r="U5" s="74" t="s">
        <v>144</v>
      </c>
    </row>
    <row r="6" spans="1:33" s="2" customFormat="1" ht="102.75" thickBot="1" x14ac:dyDescent="0.3">
      <c r="A6" s="24">
        <v>2</v>
      </c>
      <c r="B6" s="53" t="s">
        <v>35</v>
      </c>
      <c r="C6" s="55" t="s">
        <v>37</v>
      </c>
      <c r="D6" s="56" t="s">
        <v>41</v>
      </c>
      <c r="E6" s="20" t="s">
        <v>20</v>
      </c>
      <c r="F6" s="28" t="s">
        <v>28</v>
      </c>
      <c r="G6" s="20">
        <v>700</v>
      </c>
      <c r="H6" s="21">
        <v>35</v>
      </c>
      <c r="I6" s="21">
        <v>32</v>
      </c>
      <c r="J6" s="22">
        <v>30</v>
      </c>
      <c r="K6" s="9">
        <f>AVERAGE(H6:J6)</f>
        <v>32.333333333333336</v>
      </c>
      <c r="L6" s="17">
        <f>SQRT(((SUM((POWER(H6-K6,2)),(POWER(I6-K6,2)),(POWER(J6-K6,2)))/(COLUMNS(H6:J6)-1))))</f>
        <v>2.5166114784235831</v>
      </c>
      <c r="M6" s="17">
        <f>L6/K6*100</f>
        <v>7.7833344693512867</v>
      </c>
      <c r="N6" s="17">
        <f>((G6/3)*(SUM(H6:J6)))</f>
        <v>22633.333333333336</v>
      </c>
      <c r="O6" s="17">
        <f>N6/G6</f>
        <v>32.333333333333336</v>
      </c>
      <c r="P6" s="64">
        <f>ROUND(O6,2)</f>
        <v>32.33</v>
      </c>
      <c r="Q6" s="17">
        <f t="shared" ref="Q6:Q9" si="0">P6*G6</f>
        <v>22631</v>
      </c>
      <c r="R6" s="66"/>
      <c r="S6" s="20" t="s">
        <v>20</v>
      </c>
      <c r="T6" s="20" t="s">
        <v>24</v>
      </c>
      <c r="U6" s="74" t="s">
        <v>144</v>
      </c>
    </row>
    <row r="7" spans="1:33" s="2" customFormat="1" ht="245.25" customHeight="1" thickBot="1" x14ac:dyDescent="0.3">
      <c r="A7" s="24">
        <v>3</v>
      </c>
      <c r="B7" s="54" t="s">
        <v>39</v>
      </c>
      <c r="C7" s="55" t="s">
        <v>38</v>
      </c>
      <c r="D7" s="56" t="s">
        <v>42</v>
      </c>
      <c r="E7" s="20" t="s">
        <v>22</v>
      </c>
      <c r="F7" s="27" t="s">
        <v>28</v>
      </c>
      <c r="G7" s="20">
        <v>1</v>
      </c>
      <c r="H7" s="21">
        <v>3950</v>
      </c>
      <c r="I7" s="21">
        <v>4100</v>
      </c>
      <c r="J7" s="22">
        <v>3740</v>
      </c>
      <c r="K7" s="9">
        <f>AVERAGE(H7:J7)</f>
        <v>3930</v>
      </c>
      <c r="L7" s="17">
        <f>SQRT(((SUM((POWER(H7-K7,2)),(POWER(I7-K7,2)),(POWER(J7-K7,2)))/(COLUMNS(H7:J7)-1))))</f>
        <v>180.83141320025123</v>
      </c>
      <c r="M7" s="17">
        <f>L7/K7*100</f>
        <v>4.6013082239249679</v>
      </c>
      <c r="N7" s="17">
        <f>((G7/3)*(SUM(H7:J7)))</f>
        <v>3930</v>
      </c>
      <c r="O7" s="17">
        <f>N7/G7</f>
        <v>3930</v>
      </c>
      <c r="P7" s="64">
        <f>ROUND(O7,2)</f>
        <v>3930</v>
      </c>
      <c r="Q7" s="17">
        <f t="shared" si="0"/>
        <v>3930</v>
      </c>
      <c r="R7" s="66"/>
      <c r="S7" s="20" t="s">
        <v>22</v>
      </c>
      <c r="T7" s="20" t="s">
        <v>26</v>
      </c>
      <c r="U7" s="74" t="s">
        <v>143</v>
      </c>
    </row>
    <row r="8" spans="1:33" s="2" customFormat="1" ht="102" thickBot="1" x14ac:dyDescent="0.3">
      <c r="A8" s="24">
        <v>4</v>
      </c>
      <c r="B8" s="54" t="s">
        <v>43</v>
      </c>
      <c r="C8" s="55" t="s">
        <v>44</v>
      </c>
      <c r="D8" s="56" t="s">
        <v>45</v>
      </c>
      <c r="E8" s="20" t="s">
        <v>23</v>
      </c>
      <c r="F8" s="27" t="s">
        <v>29</v>
      </c>
      <c r="G8" s="20">
        <v>5</v>
      </c>
      <c r="H8" s="21">
        <v>1200</v>
      </c>
      <c r="I8" s="21">
        <v>1050</v>
      </c>
      <c r="J8" s="22">
        <v>1020</v>
      </c>
      <c r="K8" s="9">
        <f t="shared" ref="K8" si="1">AVERAGE(H8:J8)</f>
        <v>1090</v>
      </c>
      <c r="L8" s="17">
        <f t="shared" ref="L8" si="2">SQRT(((SUM((POWER(H8-K8,2)),(POWER(I8-K8,2)),(POWER(J8-K8,2)))/(COLUMNS(H8:J8)-1))))</f>
        <v>96.436507609929549</v>
      </c>
      <c r="M8" s="17">
        <f t="shared" ref="M8" si="3">L8/K8*100</f>
        <v>8.8473860192595914</v>
      </c>
      <c r="N8" s="17">
        <f t="shared" ref="N8" si="4">((G8/3)*(SUM(H8:J8)))</f>
        <v>5450</v>
      </c>
      <c r="O8" s="17">
        <f t="shared" ref="O8" si="5">N8/G8</f>
        <v>1090</v>
      </c>
      <c r="P8" s="64">
        <f t="shared" ref="P8" si="6">ROUND(O8,2)</f>
        <v>1090</v>
      </c>
      <c r="Q8" s="17">
        <f t="shared" ref="Q8" si="7">P8*G8</f>
        <v>5450</v>
      </c>
      <c r="R8" s="66"/>
      <c r="S8" s="20" t="s">
        <v>23</v>
      </c>
      <c r="T8" s="20" t="s">
        <v>27</v>
      </c>
      <c r="U8" s="74" t="s">
        <v>143</v>
      </c>
    </row>
    <row r="9" spans="1:33" s="2" customFormat="1" ht="90.75" thickBot="1" x14ac:dyDescent="0.3">
      <c r="A9" s="24">
        <v>5</v>
      </c>
      <c r="B9" s="54" t="s">
        <v>46</v>
      </c>
      <c r="C9" s="55" t="s">
        <v>50</v>
      </c>
      <c r="D9" s="56" t="s">
        <v>47</v>
      </c>
      <c r="E9" s="20" t="s">
        <v>23</v>
      </c>
      <c r="F9" s="27" t="s">
        <v>29</v>
      </c>
      <c r="G9" s="20">
        <v>30</v>
      </c>
      <c r="H9" s="21">
        <v>600</v>
      </c>
      <c r="I9" s="21">
        <v>620</v>
      </c>
      <c r="J9" s="22">
        <v>595</v>
      </c>
      <c r="K9" s="9">
        <f t="shared" ref="K9" si="8">AVERAGE(H9:J9)</f>
        <v>605</v>
      </c>
      <c r="L9" s="17">
        <f t="shared" ref="L9" si="9">SQRT(((SUM((POWER(H9-K9,2)),(POWER(I9-K9,2)),(POWER(J9-K9,2)))/(COLUMNS(H9:J9)-1))))</f>
        <v>13.228756555322953</v>
      </c>
      <c r="M9" s="17">
        <f t="shared" ref="M9" si="10">L9/K9*100</f>
        <v>2.1865713314583393</v>
      </c>
      <c r="N9" s="17">
        <f t="shared" ref="N9" si="11">((G9/3)*(SUM(H9:J9)))</f>
        <v>18150</v>
      </c>
      <c r="O9" s="17">
        <f t="shared" ref="O9" si="12">N9/G9</f>
        <v>605</v>
      </c>
      <c r="P9" s="64">
        <f t="shared" ref="P9" si="13">ROUND(O9,2)</f>
        <v>605</v>
      </c>
      <c r="Q9" s="17">
        <f t="shared" si="0"/>
        <v>18150</v>
      </c>
      <c r="R9" s="66"/>
      <c r="S9" s="20" t="s">
        <v>23</v>
      </c>
      <c r="T9" s="20" t="s">
        <v>27</v>
      </c>
      <c r="U9" s="74" t="s">
        <v>143</v>
      </c>
    </row>
    <row r="10" spans="1:33" s="2" customFormat="1" ht="128.25" thickBot="1" x14ac:dyDescent="0.3">
      <c r="A10" s="24">
        <v>6</v>
      </c>
      <c r="B10" s="54" t="s">
        <v>49</v>
      </c>
      <c r="C10" s="55" t="s">
        <v>48</v>
      </c>
      <c r="D10" s="56" t="s">
        <v>51</v>
      </c>
      <c r="E10" s="20" t="s">
        <v>21</v>
      </c>
      <c r="F10" s="27" t="s">
        <v>29</v>
      </c>
      <c r="G10" s="20">
        <v>22</v>
      </c>
      <c r="H10" s="21">
        <v>890</v>
      </c>
      <c r="I10" s="21">
        <v>900</v>
      </c>
      <c r="J10" s="22">
        <v>850</v>
      </c>
      <c r="K10" s="9">
        <f t="shared" ref="K10:K15" si="14">AVERAGE(H10:J10)</f>
        <v>880</v>
      </c>
      <c r="L10" s="17">
        <f t="shared" ref="L10:L15" si="15">SQRT(((SUM((POWER(H10-K10,2)),(POWER(I10-K10,2)),(POWER(J10-K10,2)))/(COLUMNS(H10:J10)-1))))</f>
        <v>26.457513110645905</v>
      </c>
      <c r="M10" s="17">
        <f t="shared" ref="M10:M15" si="16">L10/K10*100</f>
        <v>3.0065355807552168</v>
      </c>
      <c r="N10" s="17">
        <f t="shared" ref="N10:N15" si="17">((G10/3)*(SUM(H10:J10)))</f>
        <v>19360</v>
      </c>
      <c r="O10" s="17">
        <f t="shared" ref="O10:O15" si="18">N10/G10</f>
        <v>880</v>
      </c>
      <c r="P10" s="64">
        <f t="shared" ref="P10:P15" si="19">ROUND(O10,2)</f>
        <v>880</v>
      </c>
      <c r="Q10" s="17">
        <f t="shared" ref="Q10:Q15" si="20">P10*G10</f>
        <v>19360</v>
      </c>
      <c r="R10" s="66"/>
      <c r="S10" s="20" t="s">
        <v>21</v>
      </c>
      <c r="T10" s="20" t="s">
        <v>25</v>
      </c>
      <c r="U10" s="74" t="s">
        <v>143</v>
      </c>
    </row>
    <row r="11" spans="1:33" s="2" customFormat="1" ht="203.25" thickBot="1" x14ac:dyDescent="0.3">
      <c r="A11" s="24">
        <v>7</v>
      </c>
      <c r="B11" s="54" t="s">
        <v>53</v>
      </c>
      <c r="C11" s="55" t="s">
        <v>54</v>
      </c>
      <c r="D11" s="56" t="s">
        <v>57</v>
      </c>
      <c r="E11" s="20" t="s">
        <v>21</v>
      </c>
      <c r="F11" s="28" t="s">
        <v>29</v>
      </c>
      <c r="G11" s="20">
        <v>4</v>
      </c>
      <c r="H11" s="21">
        <v>4100</v>
      </c>
      <c r="I11" s="21">
        <v>4300</v>
      </c>
      <c r="J11" s="22">
        <v>3995</v>
      </c>
      <c r="K11" s="9">
        <f t="shared" si="14"/>
        <v>4131.666666666667</v>
      </c>
      <c r="L11" s="17">
        <f t="shared" si="15"/>
        <v>154.94622723168618</v>
      </c>
      <c r="M11" s="17">
        <f t="shared" si="16"/>
        <v>3.7502112278746149</v>
      </c>
      <c r="N11" s="17">
        <f t="shared" si="17"/>
        <v>16526.666666666664</v>
      </c>
      <c r="O11" s="17">
        <f t="shared" si="18"/>
        <v>4131.6666666666661</v>
      </c>
      <c r="P11" s="64">
        <f t="shared" si="19"/>
        <v>4131.67</v>
      </c>
      <c r="Q11" s="17">
        <f t="shared" si="20"/>
        <v>16526.68</v>
      </c>
      <c r="R11" s="66"/>
      <c r="S11" s="20" t="s">
        <v>21</v>
      </c>
      <c r="T11" s="20" t="s">
        <v>25</v>
      </c>
      <c r="U11" s="74" t="s">
        <v>143</v>
      </c>
    </row>
    <row r="12" spans="1:33" s="2" customFormat="1" ht="203.25" thickBot="1" x14ac:dyDescent="0.3">
      <c r="A12" s="24">
        <v>8</v>
      </c>
      <c r="B12" s="54" t="s">
        <v>53</v>
      </c>
      <c r="C12" s="55" t="s">
        <v>55</v>
      </c>
      <c r="D12" s="56" t="s">
        <v>57</v>
      </c>
      <c r="E12" s="20" t="s">
        <v>21</v>
      </c>
      <c r="F12" s="28" t="s">
        <v>29</v>
      </c>
      <c r="G12" s="20">
        <v>4</v>
      </c>
      <c r="H12" s="21">
        <v>4100</v>
      </c>
      <c r="I12" s="21">
        <v>4300</v>
      </c>
      <c r="J12" s="22">
        <v>3995</v>
      </c>
      <c r="K12" s="9">
        <f t="shared" si="14"/>
        <v>4131.666666666667</v>
      </c>
      <c r="L12" s="17">
        <f t="shared" si="15"/>
        <v>154.94622723168618</v>
      </c>
      <c r="M12" s="17">
        <f t="shared" si="16"/>
        <v>3.7502112278746149</v>
      </c>
      <c r="N12" s="17">
        <f t="shared" si="17"/>
        <v>16526.666666666664</v>
      </c>
      <c r="O12" s="17">
        <f t="shared" si="18"/>
        <v>4131.6666666666661</v>
      </c>
      <c r="P12" s="64">
        <f t="shared" si="19"/>
        <v>4131.67</v>
      </c>
      <c r="Q12" s="17">
        <f t="shared" si="20"/>
        <v>16526.68</v>
      </c>
      <c r="R12" s="66"/>
      <c r="S12" s="20" t="s">
        <v>21</v>
      </c>
      <c r="T12" s="20" t="s">
        <v>25</v>
      </c>
      <c r="U12" s="74" t="s">
        <v>143</v>
      </c>
    </row>
    <row r="13" spans="1:33" s="2" customFormat="1" ht="203.25" thickBot="1" x14ac:dyDescent="0.3">
      <c r="A13" s="24">
        <v>9</v>
      </c>
      <c r="B13" s="54" t="s">
        <v>53</v>
      </c>
      <c r="C13" s="55" t="s">
        <v>56</v>
      </c>
      <c r="D13" s="56" t="s">
        <v>57</v>
      </c>
      <c r="E13" s="20" t="s">
        <v>21</v>
      </c>
      <c r="F13" s="28" t="s">
        <v>29</v>
      </c>
      <c r="G13" s="20">
        <v>4</v>
      </c>
      <c r="H13" s="21">
        <v>4100</v>
      </c>
      <c r="I13" s="21">
        <v>4300</v>
      </c>
      <c r="J13" s="22">
        <v>3995</v>
      </c>
      <c r="K13" s="9">
        <f t="shared" si="14"/>
        <v>4131.666666666667</v>
      </c>
      <c r="L13" s="17">
        <f t="shared" si="15"/>
        <v>154.94622723168618</v>
      </c>
      <c r="M13" s="17">
        <f t="shared" si="16"/>
        <v>3.7502112278746149</v>
      </c>
      <c r="N13" s="17">
        <f t="shared" si="17"/>
        <v>16526.666666666664</v>
      </c>
      <c r="O13" s="17">
        <f t="shared" si="18"/>
        <v>4131.6666666666661</v>
      </c>
      <c r="P13" s="64">
        <f t="shared" si="19"/>
        <v>4131.67</v>
      </c>
      <c r="Q13" s="17">
        <f t="shared" si="20"/>
        <v>16526.68</v>
      </c>
      <c r="R13" s="66"/>
      <c r="S13" s="20" t="s">
        <v>21</v>
      </c>
      <c r="T13" s="20" t="s">
        <v>25</v>
      </c>
      <c r="U13" s="74" t="s">
        <v>143</v>
      </c>
    </row>
    <row r="14" spans="1:33" s="2" customFormat="1" ht="124.5" thickBot="1" x14ac:dyDescent="0.3">
      <c r="A14" s="24">
        <v>10</v>
      </c>
      <c r="B14" s="54" t="s">
        <v>58</v>
      </c>
      <c r="C14" s="55" t="s">
        <v>59</v>
      </c>
      <c r="D14" s="56" t="s">
        <v>62</v>
      </c>
      <c r="E14" s="20" t="s">
        <v>22</v>
      </c>
      <c r="F14" s="28" t="s">
        <v>28</v>
      </c>
      <c r="G14" s="20">
        <v>4</v>
      </c>
      <c r="H14" s="21">
        <v>6270</v>
      </c>
      <c r="I14" s="21">
        <v>6300</v>
      </c>
      <c r="J14" s="22">
        <v>6060.5</v>
      </c>
      <c r="K14" s="9">
        <f t="shared" si="14"/>
        <v>6210.166666666667</v>
      </c>
      <c r="L14" s="17">
        <f t="shared" si="15"/>
        <v>130.48020284063529</v>
      </c>
      <c r="M14" s="17">
        <f t="shared" si="16"/>
        <v>2.1010740909900747</v>
      </c>
      <c r="N14" s="17">
        <f t="shared" si="17"/>
        <v>24840.666666666664</v>
      </c>
      <c r="O14" s="17">
        <f t="shared" si="18"/>
        <v>6210.1666666666661</v>
      </c>
      <c r="P14" s="64">
        <f t="shared" si="19"/>
        <v>6210.17</v>
      </c>
      <c r="Q14" s="17">
        <f t="shared" si="20"/>
        <v>24840.68</v>
      </c>
      <c r="R14" s="66"/>
      <c r="S14" s="20" t="s">
        <v>22</v>
      </c>
      <c r="T14" s="20" t="s">
        <v>26</v>
      </c>
      <c r="U14" s="74" t="s">
        <v>143</v>
      </c>
    </row>
    <row r="15" spans="1:33" s="2" customFormat="1" ht="124.5" thickBot="1" x14ac:dyDescent="0.3">
      <c r="A15" s="24">
        <v>11</v>
      </c>
      <c r="B15" s="54" t="s">
        <v>58</v>
      </c>
      <c r="C15" s="55" t="s">
        <v>60</v>
      </c>
      <c r="D15" s="56" t="s">
        <v>62</v>
      </c>
      <c r="E15" s="20" t="s">
        <v>22</v>
      </c>
      <c r="F15" s="28" t="s">
        <v>28</v>
      </c>
      <c r="G15" s="20">
        <v>5</v>
      </c>
      <c r="H15" s="21">
        <v>6270</v>
      </c>
      <c r="I15" s="21">
        <v>6300</v>
      </c>
      <c r="J15" s="22">
        <v>6060.5</v>
      </c>
      <c r="K15" s="9">
        <f t="shared" si="14"/>
        <v>6210.166666666667</v>
      </c>
      <c r="L15" s="17">
        <f t="shared" si="15"/>
        <v>130.48020284063529</v>
      </c>
      <c r="M15" s="17">
        <f t="shared" si="16"/>
        <v>2.1010740909900747</v>
      </c>
      <c r="N15" s="17">
        <f t="shared" si="17"/>
        <v>31050.833333333336</v>
      </c>
      <c r="O15" s="17">
        <f t="shared" si="18"/>
        <v>6210.166666666667</v>
      </c>
      <c r="P15" s="64">
        <f t="shared" si="19"/>
        <v>6210.17</v>
      </c>
      <c r="Q15" s="17">
        <f t="shared" si="20"/>
        <v>31050.85</v>
      </c>
      <c r="R15" s="66"/>
      <c r="S15" s="20" t="s">
        <v>22</v>
      </c>
      <c r="T15" s="20" t="s">
        <v>26</v>
      </c>
      <c r="U15" s="74" t="s">
        <v>143</v>
      </c>
    </row>
    <row r="16" spans="1:33" s="2" customFormat="1" ht="124.5" thickBot="1" x14ac:dyDescent="0.3">
      <c r="A16" s="24">
        <v>12</v>
      </c>
      <c r="B16" s="54" t="s">
        <v>58</v>
      </c>
      <c r="C16" s="55" t="s">
        <v>61</v>
      </c>
      <c r="D16" s="56" t="s">
        <v>62</v>
      </c>
      <c r="E16" s="20" t="s">
        <v>22</v>
      </c>
      <c r="F16" s="28" t="s">
        <v>28</v>
      </c>
      <c r="G16" s="20">
        <v>4</v>
      </c>
      <c r="H16" s="21">
        <v>6270</v>
      </c>
      <c r="I16" s="21">
        <v>6300</v>
      </c>
      <c r="J16" s="22">
        <v>6060.5</v>
      </c>
      <c r="K16" s="9">
        <f t="shared" ref="K16:K22" si="21">AVERAGE(H16:J16)</f>
        <v>6210.166666666667</v>
      </c>
      <c r="L16" s="17">
        <f t="shared" ref="L16:L22" si="22">SQRT(((SUM((POWER(H16-K16,2)),(POWER(I16-K16,2)),(POWER(J16-K16,2)))/(COLUMNS(H16:J16)-1))))</f>
        <v>130.48020284063529</v>
      </c>
      <c r="M16" s="17">
        <f t="shared" ref="M16:M22" si="23">L16/K16*100</f>
        <v>2.1010740909900747</v>
      </c>
      <c r="N16" s="17">
        <f t="shared" ref="N16:N22" si="24">((G16/3)*(SUM(H16:J16)))</f>
        <v>24840.666666666664</v>
      </c>
      <c r="O16" s="17">
        <f t="shared" ref="O16:O22" si="25">N16/G16</f>
        <v>6210.1666666666661</v>
      </c>
      <c r="P16" s="64">
        <f t="shared" ref="P16:P22" si="26">ROUND(O16,2)</f>
        <v>6210.17</v>
      </c>
      <c r="Q16" s="17">
        <f t="shared" ref="Q16:Q22" si="27">P16*G16</f>
        <v>24840.68</v>
      </c>
      <c r="R16" s="66"/>
      <c r="S16" s="20" t="s">
        <v>22</v>
      </c>
      <c r="T16" s="20" t="s">
        <v>26</v>
      </c>
      <c r="U16" s="74" t="s">
        <v>143</v>
      </c>
    </row>
    <row r="17" spans="1:21" s="2" customFormat="1" ht="128.25" thickBot="1" x14ac:dyDescent="0.3">
      <c r="A17" s="24">
        <v>13</v>
      </c>
      <c r="B17" s="54" t="s">
        <v>63</v>
      </c>
      <c r="C17" s="55" t="s">
        <v>64</v>
      </c>
      <c r="D17" s="56" t="s">
        <v>71</v>
      </c>
      <c r="E17" s="20" t="s">
        <v>21</v>
      </c>
      <c r="F17" s="28" t="s">
        <v>29</v>
      </c>
      <c r="G17" s="20">
        <v>2</v>
      </c>
      <c r="H17" s="21">
        <v>3500</v>
      </c>
      <c r="I17" s="21">
        <v>3450</v>
      </c>
      <c r="J17" s="22">
        <v>3315</v>
      </c>
      <c r="K17" s="9">
        <f t="shared" si="21"/>
        <v>3421.6666666666665</v>
      </c>
      <c r="L17" s="17">
        <f t="shared" si="22"/>
        <v>95.699181466370604</v>
      </c>
      <c r="M17" s="17">
        <f t="shared" si="23"/>
        <v>2.7968586887395208</v>
      </c>
      <c r="N17" s="17">
        <f t="shared" si="24"/>
        <v>6843.333333333333</v>
      </c>
      <c r="O17" s="17">
        <f t="shared" si="25"/>
        <v>3421.6666666666665</v>
      </c>
      <c r="P17" s="64">
        <f t="shared" si="26"/>
        <v>3421.67</v>
      </c>
      <c r="Q17" s="17">
        <f t="shared" si="27"/>
        <v>6843.34</v>
      </c>
      <c r="R17" s="66"/>
      <c r="S17" s="20" t="s">
        <v>21</v>
      </c>
      <c r="T17" s="20" t="s">
        <v>25</v>
      </c>
      <c r="U17" s="74" t="s">
        <v>143</v>
      </c>
    </row>
    <row r="18" spans="1:21" s="2" customFormat="1" ht="128.25" thickBot="1" x14ac:dyDescent="0.3">
      <c r="A18" s="24">
        <v>14</v>
      </c>
      <c r="B18" s="54" t="s">
        <v>63</v>
      </c>
      <c r="C18" s="55" t="s">
        <v>65</v>
      </c>
      <c r="D18" s="56" t="s">
        <v>71</v>
      </c>
      <c r="E18" s="20" t="s">
        <v>21</v>
      </c>
      <c r="F18" s="28" t="s">
        <v>29</v>
      </c>
      <c r="G18" s="20">
        <v>1</v>
      </c>
      <c r="H18" s="21">
        <v>3500</v>
      </c>
      <c r="I18" s="21">
        <v>3450</v>
      </c>
      <c r="J18" s="22">
        <v>3315</v>
      </c>
      <c r="K18" s="9">
        <f t="shared" si="21"/>
        <v>3421.6666666666665</v>
      </c>
      <c r="L18" s="17">
        <f t="shared" si="22"/>
        <v>95.699181466370604</v>
      </c>
      <c r="M18" s="17">
        <f t="shared" si="23"/>
        <v>2.7968586887395208</v>
      </c>
      <c r="N18" s="17">
        <f t="shared" si="24"/>
        <v>3421.6666666666665</v>
      </c>
      <c r="O18" s="17">
        <f t="shared" si="25"/>
        <v>3421.6666666666665</v>
      </c>
      <c r="P18" s="64">
        <f t="shared" si="26"/>
        <v>3421.67</v>
      </c>
      <c r="Q18" s="17">
        <f t="shared" si="27"/>
        <v>3421.67</v>
      </c>
      <c r="R18" s="66"/>
      <c r="S18" s="20" t="s">
        <v>21</v>
      </c>
      <c r="T18" s="20" t="s">
        <v>25</v>
      </c>
      <c r="U18" s="74" t="s">
        <v>143</v>
      </c>
    </row>
    <row r="19" spans="1:21" s="2" customFormat="1" ht="128.25" thickBot="1" x14ac:dyDescent="0.3">
      <c r="A19" s="24">
        <v>15</v>
      </c>
      <c r="B19" s="54" t="s">
        <v>63</v>
      </c>
      <c r="C19" s="55" t="s">
        <v>66</v>
      </c>
      <c r="D19" s="56" t="s">
        <v>71</v>
      </c>
      <c r="E19" s="20" t="s">
        <v>21</v>
      </c>
      <c r="F19" s="28" t="s">
        <v>29</v>
      </c>
      <c r="G19" s="20">
        <v>2</v>
      </c>
      <c r="H19" s="21">
        <v>3500</v>
      </c>
      <c r="I19" s="21">
        <v>3450</v>
      </c>
      <c r="J19" s="22">
        <v>3315</v>
      </c>
      <c r="K19" s="9">
        <f t="shared" si="21"/>
        <v>3421.6666666666665</v>
      </c>
      <c r="L19" s="17">
        <f t="shared" si="22"/>
        <v>95.699181466370604</v>
      </c>
      <c r="M19" s="17">
        <f t="shared" si="23"/>
        <v>2.7968586887395208</v>
      </c>
      <c r="N19" s="17">
        <f t="shared" si="24"/>
        <v>6843.333333333333</v>
      </c>
      <c r="O19" s="17">
        <f t="shared" si="25"/>
        <v>3421.6666666666665</v>
      </c>
      <c r="P19" s="64">
        <f t="shared" si="26"/>
        <v>3421.67</v>
      </c>
      <c r="Q19" s="17">
        <f t="shared" si="27"/>
        <v>6843.34</v>
      </c>
      <c r="R19" s="66"/>
      <c r="S19" s="20" t="s">
        <v>21</v>
      </c>
      <c r="T19" s="20" t="s">
        <v>25</v>
      </c>
      <c r="U19" s="74" t="s">
        <v>143</v>
      </c>
    </row>
    <row r="20" spans="1:21" s="2" customFormat="1" ht="128.25" thickBot="1" x14ac:dyDescent="0.3">
      <c r="A20" s="24">
        <v>16</v>
      </c>
      <c r="B20" s="54" t="s">
        <v>63</v>
      </c>
      <c r="C20" s="55" t="s">
        <v>67</v>
      </c>
      <c r="D20" s="56" t="s">
        <v>71</v>
      </c>
      <c r="E20" s="20" t="s">
        <v>21</v>
      </c>
      <c r="F20" s="28" t="s">
        <v>29</v>
      </c>
      <c r="G20" s="20">
        <v>1</v>
      </c>
      <c r="H20" s="21">
        <v>3500</v>
      </c>
      <c r="I20" s="21">
        <v>3450</v>
      </c>
      <c r="J20" s="22">
        <v>3315</v>
      </c>
      <c r="K20" s="9">
        <f t="shared" si="21"/>
        <v>3421.6666666666665</v>
      </c>
      <c r="L20" s="17">
        <f t="shared" si="22"/>
        <v>95.699181466370604</v>
      </c>
      <c r="M20" s="17">
        <f t="shared" si="23"/>
        <v>2.7968586887395208</v>
      </c>
      <c r="N20" s="17">
        <f t="shared" si="24"/>
        <v>3421.6666666666665</v>
      </c>
      <c r="O20" s="17">
        <f t="shared" si="25"/>
        <v>3421.6666666666665</v>
      </c>
      <c r="P20" s="64">
        <f t="shared" si="26"/>
        <v>3421.67</v>
      </c>
      <c r="Q20" s="17">
        <f t="shared" si="27"/>
        <v>3421.67</v>
      </c>
      <c r="R20" s="66"/>
      <c r="S20" s="20" t="s">
        <v>21</v>
      </c>
      <c r="T20" s="20" t="s">
        <v>25</v>
      </c>
      <c r="U20" s="74" t="s">
        <v>143</v>
      </c>
    </row>
    <row r="21" spans="1:21" s="2" customFormat="1" ht="128.25" thickBot="1" x14ac:dyDescent="0.3">
      <c r="A21" s="24">
        <v>17</v>
      </c>
      <c r="B21" s="54" t="s">
        <v>63</v>
      </c>
      <c r="C21" s="55" t="s">
        <v>68</v>
      </c>
      <c r="D21" s="56" t="s">
        <v>71</v>
      </c>
      <c r="E21" s="20" t="s">
        <v>21</v>
      </c>
      <c r="F21" s="28" t="s">
        <v>29</v>
      </c>
      <c r="G21" s="20">
        <v>1</v>
      </c>
      <c r="H21" s="21">
        <v>3500</v>
      </c>
      <c r="I21" s="21">
        <v>3450</v>
      </c>
      <c r="J21" s="22">
        <v>3315</v>
      </c>
      <c r="K21" s="9">
        <f t="shared" si="21"/>
        <v>3421.6666666666665</v>
      </c>
      <c r="L21" s="17">
        <f t="shared" si="22"/>
        <v>95.699181466370604</v>
      </c>
      <c r="M21" s="17">
        <f t="shared" si="23"/>
        <v>2.7968586887395208</v>
      </c>
      <c r="N21" s="17">
        <f t="shared" si="24"/>
        <v>3421.6666666666665</v>
      </c>
      <c r="O21" s="17">
        <f t="shared" si="25"/>
        <v>3421.6666666666665</v>
      </c>
      <c r="P21" s="64">
        <f t="shared" si="26"/>
        <v>3421.67</v>
      </c>
      <c r="Q21" s="17">
        <f t="shared" si="27"/>
        <v>3421.67</v>
      </c>
      <c r="R21" s="66"/>
      <c r="S21" s="20" t="s">
        <v>21</v>
      </c>
      <c r="T21" s="20" t="s">
        <v>25</v>
      </c>
      <c r="U21" s="74" t="s">
        <v>143</v>
      </c>
    </row>
    <row r="22" spans="1:21" s="2" customFormat="1" ht="128.25" thickBot="1" x14ac:dyDescent="0.3">
      <c r="A22" s="24">
        <v>18</v>
      </c>
      <c r="B22" s="54" t="s">
        <v>63</v>
      </c>
      <c r="C22" s="55" t="s">
        <v>69</v>
      </c>
      <c r="D22" s="56" t="s">
        <v>71</v>
      </c>
      <c r="E22" s="20" t="s">
        <v>21</v>
      </c>
      <c r="F22" s="28" t="s">
        <v>29</v>
      </c>
      <c r="G22" s="20">
        <v>1</v>
      </c>
      <c r="H22" s="21">
        <v>3500</v>
      </c>
      <c r="I22" s="21">
        <v>3450</v>
      </c>
      <c r="J22" s="22">
        <v>3315</v>
      </c>
      <c r="K22" s="9">
        <f t="shared" si="21"/>
        <v>3421.6666666666665</v>
      </c>
      <c r="L22" s="17">
        <f t="shared" si="22"/>
        <v>95.699181466370604</v>
      </c>
      <c r="M22" s="17">
        <f t="shared" si="23"/>
        <v>2.7968586887395208</v>
      </c>
      <c r="N22" s="17">
        <f t="shared" si="24"/>
        <v>3421.6666666666665</v>
      </c>
      <c r="O22" s="17">
        <f t="shared" si="25"/>
        <v>3421.6666666666665</v>
      </c>
      <c r="P22" s="64">
        <f t="shared" si="26"/>
        <v>3421.67</v>
      </c>
      <c r="Q22" s="17">
        <f t="shared" si="27"/>
        <v>3421.67</v>
      </c>
      <c r="R22" s="66"/>
      <c r="S22" s="20" t="s">
        <v>21</v>
      </c>
      <c r="T22" s="20" t="s">
        <v>25</v>
      </c>
      <c r="U22" s="74" t="s">
        <v>143</v>
      </c>
    </row>
    <row r="23" spans="1:21" s="2" customFormat="1" ht="128.25" thickBot="1" x14ac:dyDescent="0.3">
      <c r="A23" s="24">
        <v>19</v>
      </c>
      <c r="B23" s="54" t="s">
        <v>63</v>
      </c>
      <c r="C23" s="55" t="s">
        <v>70</v>
      </c>
      <c r="D23" s="56" t="s">
        <v>71</v>
      </c>
      <c r="E23" s="20" t="s">
        <v>21</v>
      </c>
      <c r="F23" s="28" t="s">
        <v>29</v>
      </c>
      <c r="G23" s="20">
        <v>1</v>
      </c>
      <c r="H23" s="21">
        <v>3500</v>
      </c>
      <c r="I23" s="21">
        <v>3450</v>
      </c>
      <c r="J23" s="22">
        <v>3315</v>
      </c>
      <c r="K23" s="9">
        <f t="shared" ref="K23:K29" si="28">AVERAGE(H23:J23)</f>
        <v>3421.6666666666665</v>
      </c>
      <c r="L23" s="17">
        <f t="shared" ref="L23:L29" si="29">SQRT(((SUM((POWER(H23-K23,2)),(POWER(I23-K23,2)),(POWER(J23-K23,2)))/(COLUMNS(H23:J23)-1))))</f>
        <v>95.699181466370604</v>
      </c>
      <c r="M23" s="17">
        <f t="shared" ref="M23:M29" si="30">L23/K23*100</f>
        <v>2.7968586887395208</v>
      </c>
      <c r="N23" s="17">
        <f t="shared" ref="N23:N29" si="31">((G23/3)*(SUM(H23:J23)))</f>
        <v>3421.6666666666665</v>
      </c>
      <c r="O23" s="17">
        <f t="shared" ref="O23:O29" si="32">N23/G23</f>
        <v>3421.6666666666665</v>
      </c>
      <c r="P23" s="64">
        <f t="shared" ref="P23:P29" si="33">ROUND(O23,2)</f>
        <v>3421.67</v>
      </c>
      <c r="Q23" s="17">
        <f t="shared" ref="Q23:Q29" si="34">P23*G23</f>
        <v>3421.67</v>
      </c>
      <c r="R23" s="66"/>
      <c r="S23" s="20" t="s">
        <v>21</v>
      </c>
      <c r="T23" s="20" t="s">
        <v>25</v>
      </c>
      <c r="U23" s="74" t="s">
        <v>143</v>
      </c>
    </row>
    <row r="24" spans="1:21" s="2" customFormat="1" ht="102" thickBot="1" x14ac:dyDescent="0.3">
      <c r="A24" s="24">
        <v>20</v>
      </c>
      <c r="B24" s="54" t="s">
        <v>77</v>
      </c>
      <c r="C24" s="55" t="s">
        <v>72</v>
      </c>
      <c r="D24" s="56" t="s">
        <v>78</v>
      </c>
      <c r="E24" s="20" t="s">
        <v>22</v>
      </c>
      <c r="F24" s="28" t="s">
        <v>28</v>
      </c>
      <c r="G24" s="20">
        <v>4</v>
      </c>
      <c r="H24" s="21">
        <v>3400</v>
      </c>
      <c r="I24" s="21">
        <v>3500</v>
      </c>
      <c r="J24" s="22">
        <v>3315</v>
      </c>
      <c r="K24" s="9">
        <f t="shared" ref="K24:K28" si="35">AVERAGE(H24:J24)</f>
        <v>3405</v>
      </c>
      <c r="L24" s="17">
        <f t="shared" ref="L24:L28" si="36">SQRT(((SUM((POWER(H24-K24,2)),(POWER(I24-K24,2)),(POWER(J24-K24,2)))/(COLUMNS(H24:J24)-1))))</f>
        <v>92.601295887260676</v>
      </c>
      <c r="M24" s="17">
        <f t="shared" ref="M24:M28" si="37">L24/K24*100</f>
        <v>2.7195681611530302</v>
      </c>
      <c r="N24" s="17">
        <f t="shared" ref="N24:N28" si="38">((G24/3)*(SUM(H24:J24)))</f>
        <v>13620</v>
      </c>
      <c r="O24" s="17">
        <f t="shared" ref="O24:O28" si="39">N24/G24</f>
        <v>3405</v>
      </c>
      <c r="P24" s="64">
        <f t="shared" ref="P24:P28" si="40">ROUND(O24,2)</f>
        <v>3405</v>
      </c>
      <c r="Q24" s="17">
        <f t="shared" ref="Q24:Q28" si="41">P24*G24</f>
        <v>13620</v>
      </c>
      <c r="R24" s="66"/>
      <c r="S24" s="20" t="s">
        <v>22</v>
      </c>
      <c r="T24" s="20" t="s">
        <v>26</v>
      </c>
      <c r="U24" s="74" t="s">
        <v>143</v>
      </c>
    </row>
    <row r="25" spans="1:21" s="2" customFormat="1" ht="102" thickBot="1" x14ac:dyDescent="0.3">
      <c r="A25" s="24">
        <v>21</v>
      </c>
      <c r="B25" s="54" t="s">
        <v>77</v>
      </c>
      <c r="C25" s="55" t="s">
        <v>73</v>
      </c>
      <c r="D25" s="56" t="s">
        <v>78</v>
      </c>
      <c r="E25" s="20" t="s">
        <v>22</v>
      </c>
      <c r="F25" s="28" t="s">
        <v>28</v>
      </c>
      <c r="G25" s="20">
        <v>9</v>
      </c>
      <c r="H25" s="21">
        <v>3400</v>
      </c>
      <c r="I25" s="21">
        <v>3500</v>
      </c>
      <c r="J25" s="22">
        <v>3315</v>
      </c>
      <c r="K25" s="9">
        <f t="shared" si="35"/>
        <v>3405</v>
      </c>
      <c r="L25" s="17">
        <f t="shared" si="36"/>
        <v>92.601295887260676</v>
      </c>
      <c r="M25" s="17">
        <f t="shared" si="37"/>
        <v>2.7195681611530302</v>
      </c>
      <c r="N25" s="17">
        <f t="shared" si="38"/>
        <v>30645</v>
      </c>
      <c r="O25" s="17">
        <f t="shared" si="39"/>
        <v>3405</v>
      </c>
      <c r="P25" s="64">
        <f t="shared" si="40"/>
        <v>3405</v>
      </c>
      <c r="Q25" s="17">
        <f t="shared" si="41"/>
        <v>30645</v>
      </c>
      <c r="R25" s="66"/>
      <c r="S25" s="20" t="s">
        <v>22</v>
      </c>
      <c r="T25" s="20" t="s">
        <v>26</v>
      </c>
      <c r="U25" s="74" t="s">
        <v>143</v>
      </c>
    </row>
    <row r="26" spans="1:21" s="2" customFormat="1" ht="102" thickBot="1" x14ac:dyDescent="0.3">
      <c r="A26" s="24">
        <v>22</v>
      </c>
      <c r="B26" s="54" t="s">
        <v>77</v>
      </c>
      <c r="C26" s="55" t="s">
        <v>74</v>
      </c>
      <c r="D26" s="56" t="s">
        <v>78</v>
      </c>
      <c r="E26" s="20" t="s">
        <v>22</v>
      </c>
      <c r="F26" s="28" t="s">
        <v>28</v>
      </c>
      <c r="G26" s="20">
        <v>8</v>
      </c>
      <c r="H26" s="21">
        <v>3400</v>
      </c>
      <c r="I26" s="21">
        <v>3500</v>
      </c>
      <c r="J26" s="22">
        <v>3315</v>
      </c>
      <c r="K26" s="9">
        <f t="shared" si="35"/>
        <v>3405</v>
      </c>
      <c r="L26" s="17">
        <f t="shared" si="36"/>
        <v>92.601295887260676</v>
      </c>
      <c r="M26" s="17">
        <f t="shared" si="37"/>
        <v>2.7195681611530302</v>
      </c>
      <c r="N26" s="17">
        <f t="shared" si="38"/>
        <v>27240</v>
      </c>
      <c r="O26" s="17">
        <f t="shared" si="39"/>
        <v>3405</v>
      </c>
      <c r="P26" s="64">
        <f t="shared" si="40"/>
        <v>3405</v>
      </c>
      <c r="Q26" s="17">
        <f t="shared" si="41"/>
        <v>27240</v>
      </c>
      <c r="R26" s="66"/>
      <c r="S26" s="20" t="s">
        <v>22</v>
      </c>
      <c r="T26" s="20" t="s">
        <v>26</v>
      </c>
      <c r="U26" s="74" t="s">
        <v>143</v>
      </c>
    </row>
    <row r="27" spans="1:21" s="2" customFormat="1" ht="102" thickBot="1" x14ac:dyDescent="0.3">
      <c r="A27" s="24">
        <v>23</v>
      </c>
      <c r="B27" s="54" t="s">
        <v>77</v>
      </c>
      <c r="C27" s="55" t="s">
        <v>75</v>
      </c>
      <c r="D27" s="56" t="s">
        <v>78</v>
      </c>
      <c r="E27" s="20" t="s">
        <v>22</v>
      </c>
      <c r="F27" s="28" t="s">
        <v>28</v>
      </c>
      <c r="G27" s="20">
        <v>3</v>
      </c>
      <c r="H27" s="21">
        <v>3400</v>
      </c>
      <c r="I27" s="21">
        <v>3500</v>
      </c>
      <c r="J27" s="22">
        <v>3315</v>
      </c>
      <c r="K27" s="9">
        <f t="shared" si="35"/>
        <v>3405</v>
      </c>
      <c r="L27" s="17">
        <f t="shared" si="36"/>
        <v>92.601295887260676</v>
      </c>
      <c r="M27" s="17">
        <f t="shared" si="37"/>
        <v>2.7195681611530302</v>
      </c>
      <c r="N27" s="17">
        <f t="shared" si="38"/>
        <v>10215</v>
      </c>
      <c r="O27" s="17">
        <f t="shared" si="39"/>
        <v>3405</v>
      </c>
      <c r="P27" s="64">
        <f t="shared" si="40"/>
        <v>3405</v>
      </c>
      <c r="Q27" s="17">
        <f t="shared" si="41"/>
        <v>10215</v>
      </c>
      <c r="R27" s="66"/>
      <c r="S27" s="20" t="s">
        <v>22</v>
      </c>
      <c r="T27" s="20" t="s">
        <v>26</v>
      </c>
      <c r="U27" s="74" t="s">
        <v>143</v>
      </c>
    </row>
    <row r="28" spans="1:21" s="2" customFormat="1" ht="102" thickBot="1" x14ac:dyDescent="0.3">
      <c r="A28" s="24">
        <v>24</v>
      </c>
      <c r="B28" s="54" t="s">
        <v>77</v>
      </c>
      <c r="C28" s="55" t="s">
        <v>76</v>
      </c>
      <c r="D28" s="56" t="s">
        <v>78</v>
      </c>
      <c r="E28" s="20" t="s">
        <v>22</v>
      </c>
      <c r="F28" s="28" t="s">
        <v>28</v>
      </c>
      <c r="G28" s="20">
        <v>1</v>
      </c>
      <c r="H28" s="21">
        <v>3400</v>
      </c>
      <c r="I28" s="21">
        <v>3500</v>
      </c>
      <c r="J28" s="22">
        <v>3315</v>
      </c>
      <c r="K28" s="9">
        <f t="shared" si="35"/>
        <v>3405</v>
      </c>
      <c r="L28" s="17">
        <f t="shared" si="36"/>
        <v>92.601295887260676</v>
      </c>
      <c r="M28" s="17">
        <f t="shared" si="37"/>
        <v>2.7195681611530302</v>
      </c>
      <c r="N28" s="17">
        <f t="shared" si="38"/>
        <v>3405</v>
      </c>
      <c r="O28" s="17">
        <f t="shared" si="39"/>
        <v>3405</v>
      </c>
      <c r="P28" s="64">
        <f t="shared" si="40"/>
        <v>3405</v>
      </c>
      <c r="Q28" s="17">
        <f t="shared" si="41"/>
        <v>3405</v>
      </c>
      <c r="R28" s="66"/>
      <c r="S28" s="20" t="s">
        <v>22</v>
      </c>
      <c r="T28" s="20" t="s">
        <v>26</v>
      </c>
      <c r="U28" s="74" t="s">
        <v>143</v>
      </c>
    </row>
    <row r="29" spans="1:21" s="2" customFormat="1" ht="128.25" thickBot="1" x14ac:dyDescent="0.3">
      <c r="A29" s="24">
        <v>25</v>
      </c>
      <c r="B29" s="54" t="s">
        <v>79</v>
      </c>
      <c r="C29" s="55" t="s">
        <v>80</v>
      </c>
      <c r="D29" s="56" t="s">
        <v>81</v>
      </c>
      <c r="E29" s="20" t="s">
        <v>21</v>
      </c>
      <c r="F29" s="28" t="s">
        <v>28</v>
      </c>
      <c r="G29" s="20">
        <v>132</v>
      </c>
      <c r="H29" s="21">
        <v>91</v>
      </c>
      <c r="I29" s="21">
        <v>93</v>
      </c>
      <c r="J29" s="22">
        <v>88</v>
      </c>
      <c r="K29" s="9">
        <f t="shared" si="28"/>
        <v>90.666666666666671</v>
      </c>
      <c r="L29" s="17">
        <f t="shared" si="29"/>
        <v>2.5166114784235836</v>
      </c>
      <c r="M29" s="17">
        <f t="shared" si="30"/>
        <v>2.7756744247318936</v>
      </c>
      <c r="N29" s="17">
        <f t="shared" si="31"/>
        <v>11968</v>
      </c>
      <c r="O29" s="17">
        <f t="shared" si="32"/>
        <v>90.666666666666671</v>
      </c>
      <c r="P29" s="64">
        <f t="shared" si="33"/>
        <v>90.67</v>
      </c>
      <c r="Q29" s="17">
        <f t="shared" si="34"/>
        <v>11968.44</v>
      </c>
      <c r="R29" s="66"/>
      <c r="S29" s="20" t="s">
        <v>21</v>
      </c>
      <c r="T29" s="20" t="s">
        <v>25</v>
      </c>
      <c r="U29" s="74" t="s">
        <v>144</v>
      </c>
    </row>
    <row r="30" spans="1:21" s="2" customFormat="1" ht="135.75" thickBot="1" x14ac:dyDescent="0.3">
      <c r="A30" s="24">
        <v>26</v>
      </c>
      <c r="B30" s="54" t="s">
        <v>82</v>
      </c>
      <c r="C30" s="55" t="s">
        <v>83</v>
      </c>
      <c r="D30" s="56" t="s">
        <v>84</v>
      </c>
      <c r="E30" s="20" t="s">
        <v>21</v>
      </c>
      <c r="F30" s="28" t="s">
        <v>29</v>
      </c>
      <c r="G30" s="20">
        <v>55</v>
      </c>
      <c r="H30" s="21">
        <v>370</v>
      </c>
      <c r="I30" s="21">
        <v>390</v>
      </c>
      <c r="J30" s="22">
        <v>340</v>
      </c>
      <c r="K30" s="9">
        <f t="shared" ref="K30" si="42">AVERAGE(H30:J30)</f>
        <v>366.66666666666669</v>
      </c>
      <c r="L30" s="17">
        <f t="shared" ref="L30" si="43">SQRT(((SUM((POWER(H30-K30,2)),(POWER(I30-K30,2)),(POWER(J30-K30,2)))/(COLUMNS(H30:J30)-1))))</f>
        <v>25.16611478423583</v>
      </c>
      <c r="M30" s="17">
        <f t="shared" ref="M30" si="44">L30/K30*100</f>
        <v>6.8634858502461356</v>
      </c>
      <c r="N30" s="17">
        <f t="shared" ref="N30" si="45">((G30/3)*(SUM(H30:J30)))</f>
        <v>20166.666666666664</v>
      </c>
      <c r="O30" s="17">
        <f t="shared" ref="O30" si="46">N30/G30</f>
        <v>366.66666666666663</v>
      </c>
      <c r="P30" s="64">
        <f t="shared" ref="P30" si="47">ROUND(O30,2)</f>
        <v>366.67</v>
      </c>
      <c r="Q30" s="17">
        <f t="shared" ref="Q30" si="48">P30*G30</f>
        <v>20166.850000000002</v>
      </c>
      <c r="R30" s="66"/>
      <c r="S30" s="20" t="s">
        <v>21</v>
      </c>
      <c r="T30" s="20" t="s">
        <v>25</v>
      </c>
      <c r="U30" s="74" t="s">
        <v>143</v>
      </c>
    </row>
    <row r="31" spans="1:21" s="2" customFormat="1" ht="178.5" customHeight="1" thickBot="1" x14ac:dyDescent="0.3">
      <c r="A31" s="24">
        <v>27</v>
      </c>
      <c r="B31" s="54" t="s">
        <v>85</v>
      </c>
      <c r="C31" s="55" t="s">
        <v>86</v>
      </c>
      <c r="D31" s="56" t="s">
        <v>91</v>
      </c>
      <c r="E31" s="20" t="s">
        <v>21</v>
      </c>
      <c r="F31" s="28" t="s">
        <v>29</v>
      </c>
      <c r="G31" s="20">
        <v>1</v>
      </c>
      <c r="H31" s="21">
        <v>3750</v>
      </c>
      <c r="I31" s="21">
        <v>3800</v>
      </c>
      <c r="J31" s="22">
        <v>3655</v>
      </c>
      <c r="K31" s="9">
        <f t="shared" ref="K31:K52" si="49">AVERAGE(H31:J31)</f>
        <v>3735</v>
      </c>
      <c r="L31" s="17">
        <f t="shared" ref="L31:L52" si="50">SQRT(((SUM((POWER(H31-K31,2)),(POWER(I31-K31,2)),(POWER(J31-K31,2)))/(COLUMNS(H31:J31)-1))))</f>
        <v>73.654599313281182</v>
      </c>
      <c r="M31" s="17">
        <f t="shared" ref="M31:M52" si="51">L31/K31*100</f>
        <v>1.9720106911186395</v>
      </c>
      <c r="N31" s="17">
        <f t="shared" ref="N31:N52" si="52">((G31/3)*(SUM(H31:J31)))</f>
        <v>3735</v>
      </c>
      <c r="O31" s="17">
        <f t="shared" ref="O31:O52" si="53">N31/G31</f>
        <v>3735</v>
      </c>
      <c r="P31" s="64">
        <f t="shared" ref="P31:P52" si="54">ROUND(O31,2)</f>
        <v>3735</v>
      </c>
      <c r="Q31" s="17">
        <f t="shared" ref="Q31:Q52" si="55">P31*G31</f>
        <v>3735</v>
      </c>
      <c r="R31" s="66"/>
      <c r="S31" s="20" t="s">
        <v>21</v>
      </c>
      <c r="T31" s="20" t="s">
        <v>25</v>
      </c>
      <c r="U31" s="74" t="s">
        <v>143</v>
      </c>
    </row>
    <row r="32" spans="1:21" s="2" customFormat="1" ht="169.5" thickBot="1" x14ac:dyDescent="0.3">
      <c r="A32" s="24">
        <v>28</v>
      </c>
      <c r="B32" s="54" t="s">
        <v>85</v>
      </c>
      <c r="C32" s="55" t="s">
        <v>87</v>
      </c>
      <c r="D32" s="56" t="s">
        <v>91</v>
      </c>
      <c r="E32" s="20" t="s">
        <v>21</v>
      </c>
      <c r="F32" s="28" t="s">
        <v>29</v>
      </c>
      <c r="G32" s="20">
        <v>1</v>
      </c>
      <c r="H32" s="21">
        <v>3750</v>
      </c>
      <c r="I32" s="21">
        <v>3800</v>
      </c>
      <c r="J32" s="22">
        <v>3655</v>
      </c>
      <c r="K32" s="9">
        <f t="shared" si="49"/>
        <v>3735</v>
      </c>
      <c r="L32" s="17">
        <f t="shared" si="50"/>
        <v>73.654599313281182</v>
      </c>
      <c r="M32" s="17">
        <f t="shared" si="51"/>
        <v>1.9720106911186395</v>
      </c>
      <c r="N32" s="17">
        <f t="shared" si="52"/>
        <v>3735</v>
      </c>
      <c r="O32" s="17">
        <f t="shared" si="53"/>
        <v>3735</v>
      </c>
      <c r="P32" s="64">
        <f t="shared" si="54"/>
        <v>3735</v>
      </c>
      <c r="Q32" s="17">
        <f t="shared" si="55"/>
        <v>3735</v>
      </c>
      <c r="R32" s="66"/>
      <c r="S32" s="20" t="s">
        <v>21</v>
      </c>
      <c r="T32" s="20" t="s">
        <v>25</v>
      </c>
      <c r="U32" s="74" t="s">
        <v>143</v>
      </c>
    </row>
    <row r="33" spans="1:21" s="2" customFormat="1" ht="169.5" thickBot="1" x14ac:dyDescent="0.3">
      <c r="A33" s="24">
        <v>29</v>
      </c>
      <c r="B33" s="54" t="s">
        <v>85</v>
      </c>
      <c r="C33" s="55" t="s">
        <v>88</v>
      </c>
      <c r="D33" s="56" t="s">
        <v>91</v>
      </c>
      <c r="E33" s="20" t="s">
        <v>21</v>
      </c>
      <c r="F33" s="28" t="s">
        <v>29</v>
      </c>
      <c r="G33" s="20">
        <v>1</v>
      </c>
      <c r="H33" s="21">
        <v>3750</v>
      </c>
      <c r="I33" s="21">
        <v>3800</v>
      </c>
      <c r="J33" s="22">
        <v>3655</v>
      </c>
      <c r="K33" s="9">
        <f t="shared" si="49"/>
        <v>3735</v>
      </c>
      <c r="L33" s="17">
        <f t="shared" si="50"/>
        <v>73.654599313281182</v>
      </c>
      <c r="M33" s="17">
        <f t="shared" si="51"/>
        <v>1.9720106911186395</v>
      </c>
      <c r="N33" s="17">
        <f t="shared" si="52"/>
        <v>3735</v>
      </c>
      <c r="O33" s="17">
        <f t="shared" si="53"/>
        <v>3735</v>
      </c>
      <c r="P33" s="64">
        <f t="shared" si="54"/>
        <v>3735</v>
      </c>
      <c r="Q33" s="17">
        <f t="shared" si="55"/>
        <v>3735</v>
      </c>
      <c r="R33" s="66"/>
      <c r="S33" s="20" t="s">
        <v>21</v>
      </c>
      <c r="T33" s="20" t="s">
        <v>25</v>
      </c>
      <c r="U33" s="74" t="s">
        <v>143</v>
      </c>
    </row>
    <row r="34" spans="1:21" s="2" customFormat="1" ht="169.5" thickBot="1" x14ac:dyDescent="0.3">
      <c r="A34" s="24">
        <v>30</v>
      </c>
      <c r="B34" s="54" t="s">
        <v>85</v>
      </c>
      <c r="C34" s="55" t="s">
        <v>89</v>
      </c>
      <c r="D34" s="56" t="s">
        <v>91</v>
      </c>
      <c r="E34" s="20" t="s">
        <v>21</v>
      </c>
      <c r="F34" s="28" t="s">
        <v>29</v>
      </c>
      <c r="G34" s="20">
        <v>1</v>
      </c>
      <c r="H34" s="21">
        <v>3750</v>
      </c>
      <c r="I34" s="21">
        <v>3800</v>
      </c>
      <c r="J34" s="22">
        <v>3655</v>
      </c>
      <c r="K34" s="9">
        <f t="shared" si="49"/>
        <v>3735</v>
      </c>
      <c r="L34" s="17">
        <f t="shared" si="50"/>
        <v>73.654599313281182</v>
      </c>
      <c r="M34" s="17">
        <f t="shared" si="51"/>
        <v>1.9720106911186395</v>
      </c>
      <c r="N34" s="17">
        <f t="shared" si="52"/>
        <v>3735</v>
      </c>
      <c r="O34" s="17">
        <f t="shared" si="53"/>
        <v>3735</v>
      </c>
      <c r="P34" s="64">
        <f t="shared" si="54"/>
        <v>3735</v>
      </c>
      <c r="Q34" s="17">
        <f t="shared" si="55"/>
        <v>3735</v>
      </c>
      <c r="R34" s="66"/>
      <c r="S34" s="20" t="s">
        <v>21</v>
      </c>
      <c r="T34" s="20" t="s">
        <v>25</v>
      </c>
      <c r="U34" s="74" t="s">
        <v>143</v>
      </c>
    </row>
    <row r="35" spans="1:21" s="2" customFormat="1" ht="169.5" thickBot="1" x14ac:dyDescent="0.3">
      <c r="A35" s="24">
        <v>31</v>
      </c>
      <c r="B35" s="54" t="s">
        <v>85</v>
      </c>
      <c r="C35" s="55" t="s">
        <v>90</v>
      </c>
      <c r="D35" s="56" t="s">
        <v>91</v>
      </c>
      <c r="E35" s="20" t="s">
        <v>21</v>
      </c>
      <c r="F35" s="28" t="s">
        <v>29</v>
      </c>
      <c r="G35" s="20">
        <v>1</v>
      </c>
      <c r="H35" s="21">
        <v>3750</v>
      </c>
      <c r="I35" s="21">
        <v>3800</v>
      </c>
      <c r="J35" s="22">
        <v>3655</v>
      </c>
      <c r="K35" s="9">
        <f t="shared" si="49"/>
        <v>3735</v>
      </c>
      <c r="L35" s="17">
        <f t="shared" si="50"/>
        <v>73.654599313281182</v>
      </c>
      <c r="M35" s="17">
        <f t="shared" si="51"/>
        <v>1.9720106911186395</v>
      </c>
      <c r="N35" s="17">
        <f t="shared" si="52"/>
        <v>3735</v>
      </c>
      <c r="O35" s="17">
        <f t="shared" si="53"/>
        <v>3735</v>
      </c>
      <c r="P35" s="64">
        <f t="shared" si="54"/>
        <v>3735</v>
      </c>
      <c r="Q35" s="17">
        <f t="shared" si="55"/>
        <v>3735</v>
      </c>
      <c r="R35" s="66"/>
      <c r="S35" s="20" t="s">
        <v>21</v>
      </c>
      <c r="T35" s="20" t="s">
        <v>25</v>
      </c>
      <c r="U35" s="74" t="s">
        <v>143</v>
      </c>
    </row>
    <row r="36" spans="1:21" s="2" customFormat="1" ht="128.25" thickBot="1" x14ac:dyDescent="0.3">
      <c r="A36" s="24">
        <v>32</v>
      </c>
      <c r="B36" s="54" t="s">
        <v>93</v>
      </c>
      <c r="C36" s="55" t="s">
        <v>92</v>
      </c>
      <c r="D36" s="56" t="s">
        <v>94</v>
      </c>
      <c r="E36" s="20" t="s">
        <v>21</v>
      </c>
      <c r="F36" s="28" t="s">
        <v>29</v>
      </c>
      <c r="G36" s="20">
        <v>2</v>
      </c>
      <c r="H36" s="21">
        <v>780</v>
      </c>
      <c r="I36" s="21">
        <v>800</v>
      </c>
      <c r="J36" s="22">
        <v>731</v>
      </c>
      <c r="K36" s="9">
        <f t="shared" si="49"/>
        <v>770.33333333333337</v>
      </c>
      <c r="L36" s="17">
        <f t="shared" si="50"/>
        <v>35.501173689518112</v>
      </c>
      <c r="M36" s="17">
        <f t="shared" si="51"/>
        <v>4.6085469956103129</v>
      </c>
      <c r="N36" s="17">
        <f t="shared" si="52"/>
        <v>1540.6666666666665</v>
      </c>
      <c r="O36" s="17">
        <f t="shared" si="53"/>
        <v>770.33333333333326</v>
      </c>
      <c r="P36" s="64">
        <f t="shared" si="54"/>
        <v>770.33</v>
      </c>
      <c r="Q36" s="17">
        <f t="shared" si="55"/>
        <v>1540.66</v>
      </c>
      <c r="R36" s="66"/>
      <c r="S36" s="20" t="s">
        <v>21</v>
      </c>
      <c r="T36" s="20" t="s">
        <v>25</v>
      </c>
      <c r="U36" s="74" t="s">
        <v>143</v>
      </c>
    </row>
    <row r="37" spans="1:21" s="2" customFormat="1" ht="203.25" thickBot="1" x14ac:dyDescent="0.3">
      <c r="A37" s="24">
        <v>33</v>
      </c>
      <c r="B37" s="54" t="s">
        <v>96</v>
      </c>
      <c r="C37" s="55" t="s">
        <v>95</v>
      </c>
      <c r="D37" s="56" t="s">
        <v>97</v>
      </c>
      <c r="E37" s="20" t="s">
        <v>22</v>
      </c>
      <c r="F37" s="28" t="s">
        <v>28</v>
      </c>
      <c r="G37" s="20">
        <v>1</v>
      </c>
      <c r="H37" s="21">
        <v>7800</v>
      </c>
      <c r="I37" s="21">
        <v>7850</v>
      </c>
      <c r="J37" s="22">
        <v>7735</v>
      </c>
      <c r="K37" s="9">
        <f t="shared" si="49"/>
        <v>7795</v>
      </c>
      <c r="L37" s="17">
        <f t="shared" si="50"/>
        <v>57.662812973353979</v>
      </c>
      <c r="M37" s="17">
        <f t="shared" si="51"/>
        <v>0.7397410259570748</v>
      </c>
      <c r="N37" s="17">
        <f t="shared" si="52"/>
        <v>7795</v>
      </c>
      <c r="O37" s="17">
        <f t="shared" si="53"/>
        <v>7795</v>
      </c>
      <c r="P37" s="64">
        <f t="shared" si="54"/>
        <v>7795</v>
      </c>
      <c r="Q37" s="17">
        <f t="shared" si="55"/>
        <v>7795</v>
      </c>
      <c r="R37" s="66"/>
      <c r="S37" s="20" t="s">
        <v>22</v>
      </c>
      <c r="T37" s="20" t="s">
        <v>26</v>
      </c>
      <c r="U37" s="74" t="s">
        <v>143</v>
      </c>
    </row>
    <row r="38" spans="1:21" s="2" customFormat="1" ht="102.75" thickBot="1" x14ac:dyDescent="0.3">
      <c r="A38" s="24">
        <v>34</v>
      </c>
      <c r="B38" s="54" t="s">
        <v>98</v>
      </c>
      <c r="C38" s="55" t="s">
        <v>99</v>
      </c>
      <c r="D38" s="56" t="s">
        <v>100</v>
      </c>
      <c r="E38" s="20" t="s">
        <v>20</v>
      </c>
      <c r="F38" s="28" t="s">
        <v>28</v>
      </c>
      <c r="G38" s="20">
        <v>5</v>
      </c>
      <c r="H38" s="21">
        <v>1600</v>
      </c>
      <c r="I38" s="21">
        <v>1620</v>
      </c>
      <c r="J38" s="22">
        <v>1530</v>
      </c>
      <c r="K38" s="9">
        <f t="shared" si="49"/>
        <v>1583.3333333333333</v>
      </c>
      <c r="L38" s="17">
        <f t="shared" si="50"/>
        <v>47.258156262526079</v>
      </c>
      <c r="M38" s="17">
        <f t="shared" si="51"/>
        <v>2.9847256586858579</v>
      </c>
      <c r="N38" s="17">
        <f t="shared" si="52"/>
        <v>7916.666666666667</v>
      </c>
      <c r="O38" s="17">
        <f t="shared" si="53"/>
        <v>1583.3333333333335</v>
      </c>
      <c r="P38" s="64">
        <f t="shared" si="54"/>
        <v>1583.33</v>
      </c>
      <c r="Q38" s="17">
        <f t="shared" si="55"/>
        <v>7916.65</v>
      </c>
      <c r="R38" s="66"/>
      <c r="S38" s="20" t="s">
        <v>20</v>
      </c>
      <c r="T38" s="20" t="s">
        <v>24</v>
      </c>
      <c r="U38" s="74" t="s">
        <v>144</v>
      </c>
    </row>
    <row r="39" spans="1:21" s="2" customFormat="1" ht="113.25" thickBot="1" x14ac:dyDescent="0.3">
      <c r="A39" s="24">
        <v>35</v>
      </c>
      <c r="B39" s="54" t="s">
        <v>102</v>
      </c>
      <c r="C39" s="55" t="s">
        <v>101</v>
      </c>
      <c r="D39" s="56" t="s">
        <v>103</v>
      </c>
      <c r="E39" s="20" t="s">
        <v>23</v>
      </c>
      <c r="F39" s="28" t="s">
        <v>29</v>
      </c>
      <c r="G39" s="20">
        <v>2</v>
      </c>
      <c r="H39" s="21">
        <v>3090</v>
      </c>
      <c r="I39" s="21">
        <v>3150</v>
      </c>
      <c r="J39" s="22">
        <v>3060</v>
      </c>
      <c r="K39" s="9">
        <f t="shared" si="49"/>
        <v>3100</v>
      </c>
      <c r="L39" s="17">
        <f t="shared" si="50"/>
        <v>45.825756949558397</v>
      </c>
      <c r="M39" s="17">
        <f t="shared" si="51"/>
        <v>1.4782502241793032</v>
      </c>
      <c r="N39" s="17">
        <f t="shared" si="52"/>
        <v>6200</v>
      </c>
      <c r="O39" s="17">
        <f t="shared" si="53"/>
        <v>3100</v>
      </c>
      <c r="P39" s="64">
        <f t="shared" si="54"/>
        <v>3100</v>
      </c>
      <c r="Q39" s="17">
        <f t="shared" si="55"/>
        <v>6200</v>
      </c>
      <c r="R39" s="66"/>
      <c r="S39" s="20" t="s">
        <v>23</v>
      </c>
      <c r="T39" s="20" t="s">
        <v>27</v>
      </c>
      <c r="U39" s="74" t="s">
        <v>143</v>
      </c>
    </row>
    <row r="40" spans="1:21" s="2" customFormat="1" ht="192" thickBot="1" x14ac:dyDescent="0.3">
      <c r="A40" s="24">
        <v>36</v>
      </c>
      <c r="B40" s="54" t="s">
        <v>104</v>
      </c>
      <c r="C40" s="55" t="s">
        <v>105</v>
      </c>
      <c r="D40" s="56" t="s">
        <v>106</v>
      </c>
      <c r="E40" s="20" t="s">
        <v>23</v>
      </c>
      <c r="F40" s="28" t="s">
        <v>29</v>
      </c>
      <c r="G40" s="20">
        <v>10</v>
      </c>
      <c r="H40" s="21">
        <v>1450</v>
      </c>
      <c r="I40" s="21">
        <v>1470</v>
      </c>
      <c r="J40" s="22">
        <v>1402.5</v>
      </c>
      <c r="K40" s="9">
        <f t="shared" si="49"/>
        <v>1440.8333333333333</v>
      </c>
      <c r="L40" s="17">
        <f t="shared" si="50"/>
        <v>34.671073437857871</v>
      </c>
      <c r="M40" s="17">
        <f t="shared" si="51"/>
        <v>2.4063208863753296</v>
      </c>
      <c r="N40" s="17">
        <f t="shared" si="52"/>
        <v>14408.333333333334</v>
      </c>
      <c r="O40" s="17">
        <f t="shared" si="53"/>
        <v>1440.8333333333335</v>
      </c>
      <c r="P40" s="64">
        <f t="shared" si="54"/>
        <v>1440.83</v>
      </c>
      <c r="Q40" s="17">
        <f t="shared" si="55"/>
        <v>14408.3</v>
      </c>
      <c r="R40" s="66"/>
      <c r="S40" s="20" t="s">
        <v>23</v>
      </c>
      <c r="T40" s="20" t="s">
        <v>27</v>
      </c>
      <c r="U40" s="74" t="s">
        <v>143</v>
      </c>
    </row>
    <row r="41" spans="1:21" s="2" customFormat="1" ht="169.5" thickBot="1" x14ac:dyDescent="0.3">
      <c r="A41" s="24">
        <v>37</v>
      </c>
      <c r="B41" s="54" t="s">
        <v>108</v>
      </c>
      <c r="C41" s="55" t="s">
        <v>107</v>
      </c>
      <c r="D41" s="56" t="s">
        <v>109</v>
      </c>
      <c r="E41" s="20" t="s">
        <v>110</v>
      </c>
      <c r="F41" s="28" t="s">
        <v>29</v>
      </c>
      <c r="G41" s="20">
        <v>85</v>
      </c>
      <c r="H41" s="21">
        <v>1050</v>
      </c>
      <c r="I41" s="21">
        <v>1100</v>
      </c>
      <c r="J41" s="22">
        <v>1020</v>
      </c>
      <c r="K41" s="9">
        <f t="shared" si="49"/>
        <v>1056.6666666666667</v>
      </c>
      <c r="L41" s="17">
        <f t="shared" si="50"/>
        <v>40.414518843273804</v>
      </c>
      <c r="M41" s="17">
        <f t="shared" si="51"/>
        <v>3.8247178716031991</v>
      </c>
      <c r="N41" s="17">
        <f t="shared" si="52"/>
        <v>89816.666666666657</v>
      </c>
      <c r="O41" s="17">
        <f t="shared" si="53"/>
        <v>1056.6666666666665</v>
      </c>
      <c r="P41" s="64">
        <f t="shared" si="54"/>
        <v>1056.67</v>
      </c>
      <c r="Q41" s="17">
        <f t="shared" si="55"/>
        <v>89816.950000000012</v>
      </c>
      <c r="R41" s="66"/>
      <c r="S41" s="20" t="s">
        <v>110</v>
      </c>
      <c r="T41" s="20" t="s">
        <v>142</v>
      </c>
      <c r="U41" s="74" t="s">
        <v>143</v>
      </c>
    </row>
    <row r="42" spans="1:21" s="2" customFormat="1" ht="180.75" thickBot="1" x14ac:dyDescent="0.3">
      <c r="A42" s="24">
        <v>38</v>
      </c>
      <c r="B42" s="54" t="s">
        <v>111</v>
      </c>
      <c r="C42" s="55" t="s">
        <v>112</v>
      </c>
      <c r="D42" s="56" t="s">
        <v>113</v>
      </c>
      <c r="E42" s="20" t="s">
        <v>23</v>
      </c>
      <c r="F42" s="28" t="s">
        <v>29</v>
      </c>
      <c r="G42" s="20">
        <v>1</v>
      </c>
      <c r="H42" s="21">
        <v>2000</v>
      </c>
      <c r="I42" s="21">
        <v>2020</v>
      </c>
      <c r="J42" s="22">
        <v>1972</v>
      </c>
      <c r="K42" s="9">
        <f t="shared" si="49"/>
        <v>1997.3333333333333</v>
      </c>
      <c r="L42" s="17">
        <f t="shared" si="50"/>
        <v>24.110855093366833</v>
      </c>
      <c r="M42" s="17">
        <f t="shared" si="51"/>
        <v>1.207152291056417</v>
      </c>
      <c r="N42" s="17">
        <f t="shared" si="52"/>
        <v>1997.3333333333333</v>
      </c>
      <c r="O42" s="17">
        <f t="shared" si="53"/>
        <v>1997.3333333333333</v>
      </c>
      <c r="P42" s="64">
        <f t="shared" si="54"/>
        <v>1997.33</v>
      </c>
      <c r="Q42" s="17">
        <f t="shared" si="55"/>
        <v>1997.33</v>
      </c>
      <c r="R42" s="66"/>
      <c r="S42" s="20" t="s">
        <v>23</v>
      </c>
      <c r="T42" s="20" t="s">
        <v>27</v>
      </c>
      <c r="U42" s="74" t="s">
        <v>143</v>
      </c>
    </row>
    <row r="43" spans="1:21" s="2" customFormat="1" ht="135.75" thickBot="1" x14ac:dyDescent="0.3">
      <c r="A43" s="24">
        <v>39</v>
      </c>
      <c r="B43" s="54" t="s">
        <v>115</v>
      </c>
      <c r="C43" s="55" t="s">
        <v>114</v>
      </c>
      <c r="D43" s="56" t="s">
        <v>116</v>
      </c>
      <c r="E43" s="20" t="s">
        <v>21</v>
      </c>
      <c r="F43" s="28" t="s">
        <v>29</v>
      </c>
      <c r="G43" s="20">
        <v>2</v>
      </c>
      <c r="H43" s="21">
        <v>6490</v>
      </c>
      <c r="I43" s="21">
        <v>6500</v>
      </c>
      <c r="J43" s="22">
        <v>6460</v>
      </c>
      <c r="K43" s="9">
        <f t="shared" si="49"/>
        <v>6483.333333333333</v>
      </c>
      <c r="L43" s="17">
        <f t="shared" si="50"/>
        <v>20.816659994661325</v>
      </c>
      <c r="M43" s="17">
        <f t="shared" si="51"/>
        <v>0.32107958860660141</v>
      </c>
      <c r="N43" s="17">
        <f t="shared" si="52"/>
        <v>12966.666666666666</v>
      </c>
      <c r="O43" s="17">
        <f t="shared" si="53"/>
        <v>6483.333333333333</v>
      </c>
      <c r="P43" s="64">
        <f t="shared" si="54"/>
        <v>6483.33</v>
      </c>
      <c r="Q43" s="17">
        <f t="shared" si="55"/>
        <v>12966.66</v>
      </c>
      <c r="R43" s="66"/>
      <c r="S43" s="20" t="s">
        <v>21</v>
      </c>
      <c r="T43" s="20" t="s">
        <v>25</v>
      </c>
      <c r="U43" s="74" t="s">
        <v>143</v>
      </c>
    </row>
    <row r="44" spans="1:21" s="2" customFormat="1" ht="237" thickBot="1" x14ac:dyDescent="0.3">
      <c r="A44" s="24">
        <v>40</v>
      </c>
      <c r="B44" s="54" t="s">
        <v>117</v>
      </c>
      <c r="C44" s="55" t="s">
        <v>118</v>
      </c>
      <c r="D44" s="56" t="s">
        <v>119</v>
      </c>
      <c r="E44" s="20" t="s">
        <v>22</v>
      </c>
      <c r="F44" s="28" t="s">
        <v>28</v>
      </c>
      <c r="G44" s="20">
        <v>2</v>
      </c>
      <c r="H44" s="21">
        <v>3590</v>
      </c>
      <c r="I44" s="21">
        <v>3610</v>
      </c>
      <c r="J44" s="22">
        <v>3570</v>
      </c>
      <c r="K44" s="9">
        <f t="shared" si="49"/>
        <v>3590</v>
      </c>
      <c r="L44" s="17">
        <f t="shared" si="50"/>
        <v>20</v>
      </c>
      <c r="M44" s="17">
        <f t="shared" si="51"/>
        <v>0.55710306406685239</v>
      </c>
      <c r="N44" s="17">
        <f t="shared" si="52"/>
        <v>7180</v>
      </c>
      <c r="O44" s="17">
        <f t="shared" si="53"/>
        <v>3590</v>
      </c>
      <c r="P44" s="64">
        <f t="shared" si="54"/>
        <v>3590</v>
      </c>
      <c r="Q44" s="17">
        <f t="shared" si="55"/>
        <v>7180</v>
      </c>
      <c r="R44" s="66"/>
      <c r="S44" s="20" t="s">
        <v>22</v>
      </c>
      <c r="T44" s="20" t="s">
        <v>26</v>
      </c>
      <c r="U44" s="74" t="s">
        <v>143</v>
      </c>
    </row>
    <row r="45" spans="1:21" s="2" customFormat="1" ht="102.75" thickBot="1" x14ac:dyDescent="0.3">
      <c r="A45" s="24">
        <v>41</v>
      </c>
      <c r="B45" s="54" t="s">
        <v>120</v>
      </c>
      <c r="C45" s="55" t="s">
        <v>121</v>
      </c>
      <c r="D45" s="56" t="s">
        <v>122</v>
      </c>
      <c r="E45" s="20" t="s">
        <v>20</v>
      </c>
      <c r="F45" s="28" t="s">
        <v>28</v>
      </c>
      <c r="G45" s="20">
        <v>6</v>
      </c>
      <c r="H45" s="21">
        <v>3950</v>
      </c>
      <c r="I45" s="21">
        <v>3975</v>
      </c>
      <c r="J45" s="22">
        <v>3910</v>
      </c>
      <c r="K45" s="9">
        <f t="shared" si="49"/>
        <v>3945</v>
      </c>
      <c r="L45" s="17">
        <f t="shared" si="50"/>
        <v>32.787192621510002</v>
      </c>
      <c r="M45" s="17">
        <f t="shared" si="51"/>
        <v>0.83110754427148292</v>
      </c>
      <c r="N45" s="17">
        <f t="shared" si="52"/>
        <v>23670</v>
      </c>
      <c r="O45" s="17">
        <f t="shared" si="53"/>
        <v>3945</v>
      </c>
      <c r="P45" s="64">
        <f t="shared" si="54"/>
        <v>3945</v>
      </c>
      <c r="Q45" s="17">
        <f t="shared" si="55"/>
        <v>23670</v>
      </c>
      <c r="R45" s="66"/>
      <c r="S45" s="20" t="s">
        <v>20</v>
      </c>
      <c r="T45" s="20" t="s">
        <v>24</v>
      </c>
      <c r="U45" s="74" t="s">
        <v>144</v>
      </c>
    </row>
    <row r="46" spans="1:21" s="2" customFormat="1" ht="180.75" thickBot="1" x14ac:dyDescent="0.3">
      <c r="A46" s="24">
        <v>42</v>
      </c>
      <c r="B46" s="54" t="s">
        <v>124</v>
      </c>
      <c r="C46" s="55" t="s">
        <v>123</v>
      </c>
      <c r="D46" s="56" t="s">
        <v>125</v>
      </c>
      <c r="E46" s="20" t="s">
        <v>23</v>
      </c>
      <c r="F46" s="28" t="s">
        <v>29</v>
      </c>
      <c r="G46" s="20">
        <v>4</v>
      </c>
      <c r="H46" s="21">
        <v>1980</v>
      </c>
      <c r="I46" s="21">
        <v>2000</v>
      </c>
      <c r="J46" s="22">
        <v>1955</v>
      </c>
      <c r="K46" s="9">
        <f t="shared" si="49"/>
        <v>1978.3333333333333</v>
      </c>
      <c r="L46" s="17">
        <f t="shared" si="50"/>
        <v>22.546248764114473</v>
      </c>
      <c r="M46" s="17">
        <f t="shared" si="51"/>
        <v>1.1396587412357779</v>
      </c>
      <c r="N46" s="17">
        <f t="shared" si="52"/>
        <v>7913.333333333333</v>
      </c>
      <c r="O46" s="17">
        <f t="shared" si="53"/>
        <v>1978.3333333333333</v>
      </c>
      <c r="P46" s="64">
        <f t="shared" si="54"/>
        <v>1978.33</v>
      </c>
      <c r="Q46" s="17">
        <f t="shared" si="55"/>
        <v>7913.32</v>
      </c>
      <c r="R46" s="66"/>
      <c r="S46" s="20" t="s">
        <v>23</v>
      </c>
      <c r="T46" s="20" t="s">
        <v>27</v>
      </c>
      <c r="U46" s="74" t="s">
        <v>143</v>
      </c>
    </row>
    <row r="47" spans="1:21" s="2" customFormat="1" ht="113.25" thickBot="1" x14ac:dyDescent="0.3">
      <c r="A47" s="24">
        <v>43</v>
      </c>
      <c r="B47" s="54" t="s">
        <v>126</v>
      </c>
      <c r="C47" s="55" t="s">
        <v>127</v>
      </c>
      <c r="D47" s="56" t="s">
        <v>128</v>
      </c>
      <c r="E47" s="20" t="s">
        <v>23</v>
      </c>
      <c r="F47" s="28" t="s">
        <v>29</v>
      </c>
      <c r="G47" s="20">
        <v>3</v>
      </c>
      <c r="H47" s="21">
        <v>6590</v>
      </c>
      <c r="I47" s="21">
        <v>6605</v>
      </c>
      <c r="J47" s="22">
        <v>6545</v>
      </c>
      <c r="K47" s="9">
        <f t="shared" si="49"/>
        <v>6580</v>
      </c>
      <c r="L47" s="17">
        <f t="shared" si="50"/>
        <v>31.22498999199199</v>
      </c>
      <c r="M47" s="17">
        <f t="shared" si="51"/>
        <v>0.4745439208509421</v>
      </c>
      <c r="N47" s="17">
        <f t="shared" si="52"/>
        <v>19740</v>
      </c>
      <c r="O47" s="17">
        <f t="shared" si="53"/>
        <v>6580</v>
      </c>
      <c r="P47" s="64">
        <f t="shared" si="54"/>
        <v>6580</v>
      </c>
      <c r="Q47" s="17">
        <f t="shared" si="55"/>
        <v>19740</v>
      </c>
      <c r="R47" s="66"/>
      <c r="S47" s="20" t="s">
        <v>23</v>
      </c>
      <c r="T47" s="20" t="s">
        <v>27</v>
      </c>
      <c r="U47" s="74" t="s">
        <v>143</v>
      </c>
    </row>
    <row r="48" spans="1:21" s="2" customFormat="1" ht="304.5" thickBot="1" x14ac:dyDescent="0.3">
      <c r="A48" s="24">
        <v>44</v>
      </c>
      <c r="B48" s="54" t="s">
        <v>131</v>
      </c>
      <c r="C48" s="55" t="s">
        <v>129</v>
      </c>
      <c r="D48" s="56" t="s">
        <v>130</v>
      </c>
      <c r="E48" s="20" t="s">
        <v>23</v>
      </c>
      <c r="F48" s="28" t="s">
        <v>29</v>
      </c>
      <c r="G48" s="20">
        <v>10</v>
      </c>
      <c r="H48" s="21">
        <v>450</v>
      </c>
      <c r="I48" s="21">
        <v>465</v>
      </c>
      <c r="J48" s="22">
        <v>436.9</v>
      </c>
      <c r="K48" s="9">
        <f t="shared" si="49"/>
        <v>450.63333333333338</v>
      </c>
      <c r="L48" s="17">
        <f t="shared" si="50"/>
        <v>14.060701736874075</v>
      </c>
      <c r="M48" s="17">
        <f t="shared" si="51"/>
        <v>3.1202089807398639</v>
      </c>
      <c r="N48" s="17">
        <f t="shared" si="52"/>
        <v>4506.3333333333339</v>
      </c>
      <c r="O48" s="17">
        <f t="shared" si="53"/>
        <v>450.63333333333338</v>
      </c>
      <c r="P48" s="64">
        <f t="shared" si="54"/>
        <v>450.63</v>
      </c>
      <c r="Q48" s="17">
        <f t="shared" si="55"/>
        <v>4506.3</v>
      </c>
      <c r="R48" s="66"/>
      <c r="S48" s="20" t="s">
        <v>23</v>
      </c>
      <c r="T48" s="20" t="s">
        <v>27</v>
      </c>
      <c r="U48" s="74" t="s">
        <v>143</v>
      </c>
    </row>
    <row r="49" spans="1:21" s="2" customFormat="1" ht="124.5" thickBot="1" x14ac:dyDescent="0.3">
      <c r="A49" s="24">
        <v>45</v>
      </c>
      <c r="B49" s="54" t="s">
        <v>132</v>
      </c>
      <c r="C49" s="55" t="s">
        <v>134</v>
      </c>
      <c r="D49" s="56" t="s">
        <v>133</v>
      </c>
      <c r="E49" s="20" t="s">
        <v>22</v>
      </c>
      <c r="F49" s="28" t="s">
        <v>28</v>
      </c>
      <c r="G49" s="20">
        <v>2</v>
      </c>
      <c r="H49" s="21">
        <v>3050</v>
      </c>
      <c r="I49" s="21">
        <v>3150</v>
      </c>
      <c r="J49" s="22">
        <v>2975</v>
      </c>
      <c r="K49" s="9">
        <f t="shared" si="49"/>
        <v>3058.3333333333335</v>
      </c>
      <c r="L49" s="17">
        <f t="shared" si="50"/>
        <v>87.797114607106167</v>
      </c>
      <c r="M49" s="17">
        <f t="shared" si="51"/>
        <v>2.8707503413767683</v>
      </c>
      <c r="N49" s="17">
        <f t="shared" si="52"/>
        <v>6116.6666666666661</v>
      </c>
      <c r="O49" s="17">
        <f t="shared" si="53"/>
        <v>3058.333333333333</v>
      </c>
      <c r="P49" s="64">
        <f t="shared" si="54"/>
        <v>3058.33</v>
      </c>
      <c r="Q49" s="17">
        <f t="shared" si="55"/>
        <v>6116.66</v>
      </c>
      <c r="R49" s="66"/>
      <c r="S49" s="20" t="s">
        <v>22</v>
      </c>
      <c r="T49" s="20" t="s">
        <v>26</v>
      </c>
      <c r="U49" s="74" t="s">
        <v>143</v>
      </c>
    </row>
    <row r="50" spans="1:21" s="2" customFormat="1" ht="124.5" thickBot="1" x14ac:dyDescent="0.3">
      <c r="A50" s="24">
        <v>46</v>
      </c>
      <c r="B50" s="54" t="s">
        <v>132</v>
      </c>
      <c r="C50" s="55" t="s">
        <v>135</v>
      </c>
      <c r="D50" s="56" t="s">
        <v>133</v>
      </c>
      <c r="E50" s="20" t="s">
        <v>22</v>
      </c>
      <c r="F50" s="28" t="s">
        <v>28</v>
      </c>
      <c r="G50" s="20">
        <v>2</v>
      </c>
      <c r="H50" s="21">
        <v>3050</v>
      </c>
      <c r="I50" s="21">
        <v>3150</v>
      </c>
      <c r="J50" s="22">
        <v>2975</v>
      </c>
      <c r="K50" s="9">
        <f t="shared" si="49"/>
        <v>3058.3333333333335</v>
      </c>
      <c r="L50" s="17">
        <f t="shared" si="50"/>
        <v>87.797114607106167</v>
      </c>
      <c r="M50" s="17">
        <f t="shared" si="51"/>
        <v>2.8707503413767683</v>
      </c>
      <c r="N50" s="17">
        <f t="shared" si="52"/>
        <v>6116.6666666666661</v>
      </c>
      <c r="O50" s="17">
        <f t="shared" si="53"/>
        <v>3058.333333333333</v>
      </c>
      <c r="P50" s="64">
        <f t="shared" si="54"/>
        <v>3058.33</v>
      </c>
      <c r="Q50" s="17">
        <f t="shared" si="55"/>
        <v>6116.66</v>
      </c>
      <c r="R50" s="66"/>
      <c r="S50" s="20" t="s">
        <v>22</v>
      </c>
      <c r="T50" s="20" t="s">
        <v>26</v>
      </c>
      <c r="U50" s="74" t="s">
        <v>143</v>
      </c>
    </row>
    <row r="51" spans="1:21" s="2" customFormat="1" ht="124.5" thickBot="1" x14ac:dyDescent="0.3">
      <c r="A51" s="24">
        <v>47</v>
      </c>
      <c r="B51" s="54" t="s">
        <v>132</v>
      </c>
      <c r="C51" s="55" t="s">
        <v>136</v>
      </c>
      <c r="D51" s="56" t="s">
        <v>133</v>
      </c>
      <c r="E51" s="20" t="s">
        <v>22</v>
      </c>
      <c r="F51" s="28" t="s">
        <v>28</v>
      </c>
      <c r="G51" s="20">
        <v>2</v>
      </c>
      <c r="H51" s="21">
        <v>3050</v>
      </c>
      <c r="I51" s="21">
        <v>3150</v>
      </c>
      <c r="J51" s="22">
        <v>2975</v>
      </c>
      <c r="K51" s="9">
        <f t="shared" si="49"/>
        <v>3058.3333333333335</v>
      </c>
      <c r="L51" s="17">
        <f t="shared" si="50"/>
        <v>87.797114607106167</v>
      </c>
      <c r="M51" s="17">
        <f t="shared" si="51"/>
        <v>2.8707503413767683</v>
      </c>
      <c r="N51" s="17">
        <f t="shared" si="52"/>
        <v>6116.6666666666661</v>
      </c>
      <c r="O51" s="17">
        <f t="shared" si="53"/>
        <v>3058.333333333333</v>
      </c>
      <c r="P51" s="64">
        <f t="shared" si="54"/>
        <v>3058.33</v>
      </c>
      <c r="Q51" s="17">
        <f t="shared" si="55"/>
        <v>6116.66</v>
      </c>
      <c r="R51" s="66"/>
      <c r="S51" s="20" t="s">
        <v>22</v>
      </c>
      <c r="T51" s="20" t="s">
        <v>26</v>
      </c>
      <c r="U51" s="74" t="s">
        <v>143</v>
      </c>
    </row>
    <row r="52" spans="1:21" s="2" customFormat="1" ht="248.25" thickBot="1" x14ac:dyDescent="0.3">
      <c r="A52" s="24">
        <v>48</v>
      </c>
      <c r="B52" s="54" t="s">
        <v>137</v>
      </c>
      <c r="C52" s="55" t="s">
        <v>139</v>
      </c>
      <c r="D52" s="56" t="s">
        <v>138</v>
      </c>
      <c r="E52" s="20" t="s">
        <v>23</v>
      </c>
      <c r="F52" s="28" t="s">
        <v>29</v>
      </c>
      <c r="G52" s="20">
        <v>3</v>
      </c>
      <c r="H52" s="21">
        <v>1650</v>
      </c>
      <c r="I52" s="21">
        <v>1675</v>
      </c>
      <c r="J52" s="22">
        <v>1615</v>
      </c>
      <c r="K52" s="9">
        <f t="shared" si="49"/>
        <v>1646.6666666666667</v>
      </c>
      <c r="L52" s="17">
        <f t="shared" si="50"/>
        <v>30.138568866708543</v>
      </c>
      <c r="M52" s="17">
        <f t="shared" si="51"/>
        <v>1.8302774615410047</v>
      </c>
      <c r="N52" s="17">
        <f t="shared" si="52"/>
        <v>4940</v>
      </c>
      <c r="O52" s="17">
        <f t="shared" si="53"/>
        <v>1646.6666666666667</v>
      </c>
      <c r="P52" s="64">
        <f t="shared" si="54"/>
        <v>1646.67</v>
      </c>
      <c r="Q52" s="17">
        <f t="shared" si="55"/>
        <v>4940.01</v>
      </c>
      <c r="R52" s="66"/>
      <c r="S52" s="20" t="s">
        <v>23</v>
      </c>
      <c r="T52" s="20" t="s">
        <v>27</v>
      </c>
      <c r="U52" s="74" t="s">
        <v>143</v>
      </c>
    </row>
    <row r="53" spans="1:21" ht="18" customHeight="1" x14ac:dyDescent="0.25">
      <c r="A53" s="16"/>
      <c r="C53" s="16"/>
      <c r="E53" s="16"/>
      <c r="F53" s="16"/>
      <c r="G53" s="16"/>
      <c r="H53" s="15"/>
      <c r="I53" s="15"/>
      <c r="J53" s="15"/>
      <c r="K53" s="16"/>
      <c r="L53" s="16"/>
      <c r="M53" s="16"/>
      <c r="N53" s="16"/>
      <c r="O53" s="16"/>
      <c r="P53" s="16"/>
      <c r="Q53" s="72">
        <f>SUM(Q5:Q52)</f>
        <v>618135.7300000001</v>
      </c>
      <c r="R53" s="67"/>
    </row>
    <row r="55" spans="1:21" ht="15.75" customHeight="1" x14ac:dyDescent="0.3">
      <c r="A55" s="48" t="s">
        <v>12</v>
      </c>
      <c r="B55" s="48"/>
      <c r="C55" s="48"/>
      <c r="D55" s="48"/>
      <c r="E55" s="48"/>
      <c r="F55" s="48"/>
      <c r="G55" s="48"/>
      <c r="H55" s="48"/>
      <c r="I55" s="48"/>
      <c r="J55" s="48"/>
      <c r="K55" s="19">
        <f>Q53</f>
        <v>618135.7300000001</v>
      </c>
      <c r="L55" s="37" t="s">
        <v>140</v>
      </c>
      <c r="M55" s="38"/>
      <c r="N55" s="38"/>
      <c r="O55" s="38"/>
      <c r="P55" s="38"/>
      <c r="Q55" s="38"/>
      <c r="R55" s="68"/>
    </row>
    <row r="56" spans="1:21" ht="15.75" customHeight="1" x14ac:dyDescent="0.2">
      <c r="A56" s="12"/>
      <c r="B56" s="26"/>
      <c r="C56" s="13"/>
      <c r="D56" s="58"/>
      <c r="E56" s="13"/>
      <c r="F56" s="13"/>
      <c r="G56" s="13"/>
      <c r="H56" s="13"/>
      <c r="I56" s="13"/>
      <c r="J56" s="13"/>
      <c r="K56" s="14"/>
      <c r="L56" s="11"/>
      <c r="M56" s="6"/>
      <c r="N56" s="7"/>
      <c r="Q56" s="10"/>
      <c r="R56" s="69"/>
    </row>
    <row r="57" spans="1:21" ht="72.75" customHeight="1" x14ac:dyDescent="0.2">
      <c r="A57" s="34" t="s">
        <v>16</v>
      </c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6"/>
      <c r="P57" s="36"/>
      <c r="Q57" s="36"/>
      <c r="R57" s="70"/>
    </row>
    <row r="58" spans="1:21" ht="18.75" customHeight="1" x14ac:dyDescent="0.2">
      <c r="A58" s="16" t="s">
        <v>18</v>
      </c>
    </row>
    <row r="60" spans="1:21" ht="26.25" x14ac:dyDescent="0.2">
      <c r="C60" s="39" t="s">
        <v>141</v>
      </c>
      <c r="D60" s="39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71"/>
    </row>
    <row r="62" spans="1:21" ht="98.25" customHeight="1" x14ac:dyDescent="0.2">
      <c r="C62" s="32" t="s">
        <v>52</v>
      </c>
      <c r="D62" s="32"/>
      <c r="E62" s="32"/>
      <c r="F62" s="32"/>
      <c r="G62" s="32"/>
      <c r="H62" s="32"/>
      <c r="K62" s="18"/>
      <c r="O62" s="18"/>
    </row>
  </sheetData>
  <mergeCells count="17">
    <mergeCell ref="A1:Q1"/>
    <mergeCell ref="E3:E4"/>
    <mergeCell ref="A2:Q2"/>
    <mergeCell ref="N3:Q3"/>
    <mergeCell ref="A55:J55"/>
    <mergeCell ref="H3:J3"/>
    <mergeCell ref="K3:M3"/>
    <mergeCell ref="A3:A4"/>
    <mergeCell ref="B3:B4"/>
    <mergeCell ref="D3:D4"/>
    <mergeCell ref="C62:H62"/>
    <mergeCell ref="C3:C4"/>
    <mergeCell ref="F3:F4"/>
    <mergeCell ref="G3:G4"/>
    <mergeCell ref="A57:Q57"/>
    <mergeCell ref="L55:Q55"/>
    <mergeCell ref="C60:Q60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2E7E-CE9C-42E2-B53C-40652FAFA98B}">
  <dimension ref="A2:L51"/>
  <sheetViews>
    <sheetView topLeftCell="A49" zoomScaleNormal="100" workbookViewId="0">
      <selection activeCell="M4" sqref="M4"/>
    </sheetView>
  </sheetViews>
  <sheetFormatPr defaultRowHeight="18.75" x14ac:dyDescent="0.3"/>
  <cols>
    <col min="1" max="1" width="5.42578125" style="16" customWidth="1"/>
    <col min="2" max="2" width="6.5703125" style="16" customWidth="1"/>
    <col min="3" max="3" width="15" style="16" customWidth="1"/>
    <col min="4" max="4" width="13.85546875" style="15" customWidth="1"/>
    <col min="5" max="5" width="14.7109375" style="16" customWidth="1"/>
    <col min="6" max="6" width="14.5703125" style="16" customWidth="1"/>
    <col min="7" max="7" width="19.140625" style="16" customWidth="1"/>
    <col min="8" max="8" width="7" style="16" customWidth="1"/>
    <col min="9" max="9" width="17.7109375" style="29" customWidth="1"/>
    <col min="10" max="10" width="16.85546875" style="30" customWidth="1"/>
    <col min="11" max="11" width="6.28515625" style="16" customWidth="1"/>
    <col min="12" max="12" width="16.85546875" style="15" customWidth="1"/>
    <col min="13" max="13" width="13.85546875" style="16" customWidth="1"/>
    <col min="14" max="14" width="19.140625" style="16" customWidth="1"/>
    <col min="15" max="16384" width="9.140625" style="16"/>
  </cols>
  <sheetData>
    <row r="2" spans="1:12" ht="90" thickBot="1" x14ac:dyDescent="0.25">
      <c r="A2" s="24">
        <v>1</v>
      </c>
      <c r="B2" s="53" t="s">
        <v>31</v>
      </c>
      <c r="C2" s="55" t="s">
        <v>36</v>
      </c>
      <c r="D2" s="56" t="s">
        <v>41</v>
      </c>
      <c r="E2" s="20" t="s">
        <v>20</v>
      </c>
      <c r="F2" s="28" t="s">
        <v>28</v>
      </c>
      <c r="G2" s="20">
        <v>700</v>
      </c>
      <c r="H2" s="21">
        <v>35</v>
      </c>
      <c r="I2" s="21">
        <v>32</v>
      </c>
      <c r="J2" s="22">
        <v>30</v>
      </c>
      <c r="L2" s="59">
        <f>G2*J2</f>
        <v>21000</v>
      </c>
    </row>
    <row r="3" spans="1:12" ht="90" thickBot="1" x14ac:dyDescent="0.25">
      <c r="A3" s="24">
        <v>2</v>
      </c>
      <c r="B3" s="53" t="s">
        <v>35</v>
      </c>
      <c r="C3" s="55" t="s">
        <v>37</v>
      </c>
      <c r="D3" s="56" t="s">
        <v>41</v>
      </c>
      <c r="E3" s="20" t="s">
        <v>20</v>
      </c>
      <c r="F3" s="28" t="s">
        <v>28</v>
      </c>
      <c r="G3" s="20">
        <v>700</v>
      </c>
      <c r="H3" s="21">
        <v>35</v>
      </c>
      <c r="I3" s="21">
        <v>32</v>
      </c>
      <c r="J3" s="22">
        <v>30</v>
      </c>
      <c r="L3" s="59">
        <f t="shared" ref="L3:L49" si="0">G3*J3</f>
        <v>21000</v>
      </c>
    </row>
    <row r="4" spans="1:12" ht="409.6" thickBot="1" x14ac:dyDescent="0.25">
      <c r="A4" s="31">
        <v>3</v>
      </c>
      <c r="B4" s="54" t="s">
        <v>39</v>
      </c>
      <c r="C4" s="55" t="s">
        <v>38</v>
      </c>
      <c r="D4" s="56" t="s">
        <v>42</v>
      </c>
      <c r="E4" s="20" t="s">
        <v>22</v>
      </c>
      <c r="F4" s="27" t="s">
        <v>28</v>
      </c>
      <c r="G4" s="20">
        <v>1</v>
      </c>
      <c r="H4" s="21">
        <v>3950</v>
      </c>
      <c r="I4" s="21">
        <v>4100</v>
      </c>
      <c r="J4" s="22">
        <v>3740</v>
      </c>
      <c r="L4" s="59">
        <f t="shared" si="0"/>
        <v>3740</v>
      </c>
    </row>
    <row r="5" spans="1:12" ht="304.5" thickBot="1" x14ac:dyDescent="0.25">
      <c r="A5" s="24">
        <v>4</v>
      </c>
      <c r="B5" s="54" t="s">
        <v>43</v>
      </c>
      <c r="C5" s="55" t="s">
        <v>44</v>
      </c>
      <c r="D5" s="56" t="s">
        <v>45</v>
      </c>
      <c r="E5" s="20" t="s">
        <v>21</v>
      </c>
      <c r="F5" s="27" t="s">
        <v>29</v>
      </c>
      <c r="G5" s="20">
        <v>5</v>
      </c>
      <c r="H5" s="21">
        <v>1200</v>
      </c>
      <c r="I5" s="21">
        <v>1050</v>
      </c>
      <c r="J5" s="22">
        <v>1020</v>
      </c>
      <c r="L5" s="59">
        <f t="shared" si="0"/>
        <v>5100</v>
      </c>
    </row>
    <row r="6" spans="1:12" ht="169.5" thickBot="1" x14ac:dyDescent="0.25">
      <c r="A6" s="24">
        <v>5</v>
      </c>
      <c r="B6" s="54" t="s">
        <v>46</v>
      </c>
      <c r="C6" s="55" t="s">
        <v>50</v>
      </c>
      <c r="D6" s="56" t="s">
        <v>47</v>
      </c>
      <c r="E6" s="20" t="s">
        <v>23</v>
      </c>
      <c r="F6" s="27" t="s">
        <v>29</v>
      </c>
      <c r="G6" s="20">
        <v>30</v>
      </c>
      <c r="H6" s="21">
        <v>600</v>
      </c>
      <c r="I6" s="21">
        <v>620</v>
      </c>
      <c r="J6" s="22">
        <v>595</v>
      </c>
      <c r="L6" s="59">
        <f t="shared" si="0"/>
        <v>17850</v>
      </c>
    </row>
    <row r="7" spans="1:12" ht="237" thickBot="1" x14ac:dyDescent="0.25">
      <c r="A7" s="24">
        <v>6</v>
      </c>
      <c r="B7" s="54" t="s">
        <v>49</v>
      </c>
      <c r="C7" s="55" t="s">
        <v>48</v>
      </c>
      <c r="D7" s="56" t="s">
        <v>51</v>
      </c>
      <c r="E7" s="20" t="s">
        <v>21</v>
      </c>
      <c r="F7" s="27" t="s">
        <v>29</v>
      </c>
      <c r="G7" s="20">
        <v>22</v>
      </c>
      <c r="H7" s="21">
        <v>890</v>
      </c>
      <c r="I7" s="21">
        <v>900</v>
      </c>
      <c r="J7" s="22">
        <v>850</v>
      </c>
      <c r="L7" s="59">
        <f t="shared" si="0"/>
        <v>18700</v>
      </c>
    </row>
    <row r="8" spans="1:12" ht="409.6" thickBot="1" x14ac:dyDescent="0.25">
      <c r="A8" s="24">
        <v>7</v>
      </c>
      <c r="B8" s="54" t="s">
        <v>53</v>
      </c>
      <c r="C8" s="55" t="s">
        <v>54</v>
      </c>
      <c r="D8" s="56" t="s">
        <v>57</v>
      </c>
      <c r="E8" s="20" t="s">
        <v>21</v>
      </c>
      <c r="F8" s="28" t="s">
        <v>29</v>
      </c>
      <c r="G8" s="20">
        <v>4</v>
      </c>
      <c r="H8" s="21">
        <v>4100</v>
      </c>
      <c r="I8" s="21">
        <v>4300</v>
      </c>
      <c r="J8" s="22">
        <v>3995</v>
      </c>
      <c r="L8" s="59">
        <f t="shared" si="0"/>
        <v>15980</v>
      </c>
    </row>
    <row r="9" spans="1:12" ht="409.6" thickBot="1" x14ac:dyDescent="0.25">
      <c r="A9" s="24">
        <v>8</v>
      </c>
      <c r="B9" s="54" t="s">
        <v>53</v>
      </c>
      <c r="C9" s="55" t="s">
        <v>55</v>
      </c>
      <c r="D9" s="56" t="s">
        <v>57</v>
      </c>
      <c r="E9" s="20" t="s">
        <v>21</v>
      </c>
      <c r="F9" s="28" t="s">
        <v>29</v>
      </c>
      <c r="G9" s="20">
        <v>4</v>
      </c>
      <c r="H9" s="21">
        <v>4100</v>
      </c>
      <c r="I9" s="21">
        <v>4300</v>
      </c>
      <c r="J9" s="22">
        <v>3995</v>
      </c>
      <c r="L9" s="59">
        <f t="shared" si="0"/>
        <v>15980</v>
      </c>
    </row>
    <row r="10" spans="1:12" ht="409.6" thickBot="1" x14ac:dyDescent="0.25">
      <c r="A10" s="24">
        <v>9</v>
      </c>
      <c r="B10" s="54" t="s">
        <v>53</v>
      </c>
      <c r="C10" s="55" t="s">
        <v>56</v>
      </c>
      <c r="D10" s="56" t="s">
        <v>57</v>
      </c>
      <c r="E10" s="20" t="s">
        <v>21</v>
      </c>
      <c r="F10" s="28" t="s">
        <v>29</v>
      </c>
      <c r="G10" s="20">
        <v>4</v>
      </c>
      <c r="H10" s="21">
        <v>4100</v>
      </c>
      <c r="I10" s="21">
        <v>4300</v>
      </c>
      <c r="J10" s="22">
        <v>3995</v>
      </c>
      <c r="L10" s="59">
        <f t="shared" si="0"/>
        <v>15980</v>
      </c>
    </row>
    <row r="11" spans="1:12" ht="338.25" thickBot="1" x14ac:dyDescent="0.25">
      <c r="A11" s="24">
        <v>10</v>
      </c>
      <c r="B11" s="54" t="s">
        <v>58</v>
      </c>
      <c r="C11" s="55" t="s">
        <v>59</v>
      </c>
      <c r="D11" s="56" t="s">
        <v>62</v>
      </c>
      <c r="E11" s="20" t="s">
        <v>22</v>
      </c>
      <c r="F11" s="28" t="s">
        <v>28</v>
      </c>
      <c r="G11" s="20">
        <v>4</v>
      </c>
      <c r="H11" s="21">
        <v>6270</v>
      </c>
      <c r="I11" s="21">
        <v>6300</v>
      </c>
      <c r="J11" s="22">
        <v>6060.5</v>
      </c>
      <c r="L11" s="59">
        <f t="shared" si="0"/>
        <v>24242</v>
      </c>
    </row>
    <row r="12" spans="1:12" ht="338.25" thickBot="1" x14ac:dyDescent="0.25">
      <c r="A12" s="24">
        <v>11</v>
      </c>
      <c r="B12" s="54" t="s">
        <v>58</v>
      </c>
      <c r="C12" s="55" t="s">
        <v>60</v>
      </c>
      <c r="D12" s="56" t="s">
        <v>62</v>
      </c>
      <c r="E12" s="20" t="s">
        <v>22</v>
      </c>
      <c r="F12" s="28" t="s">
        <v>28</v>
      </c>
      <c r="G12" s="20">
        <v>5</v>
      </c>
      <c r="H12" s="21">
        <v>6270</v>
      </c>
      <c r="I12" s="21">
        <v>6300</v>
      </c>
      <c r="J12" s="22">
        <v>6060.5</v>
      </c>
      <c r="L12" s="59">
        <f t="shared" si="0"/>
        <v>30302.5</v>
      </c>
    </row>
    <row r="13" spans="1:12" ht="338.25" thickBot="1" x14ac:dyDescent="0.25">
      <c r="A13" s="24">
        <v>12</v>
      </c>
      <c r="B13" s="54" t="s">
        <v>58</v>
      </c>
      <c r="C13" s="55" t="s">
        <v>61</v>
      </c>
      <c r="D13" s="56" t="s">
        <v>62</v>
      </c>
      <c r="E13" s="20" t="s">
        <v>22</v>
      </c>
      <c r="F13" s="28" t="s">
        <v>28</v>
      </c>
      <c r="G13" s="20">
        <v>4</v>
      </c>
      <c r="H13" s="21">
        <v>6270</v>
      </c>
      <c r="I13" s="21">
        <v>6300</v>
      </c>
      <c r="J13" s="22">
        <v>6060.5</v>
      </c>
      <c r="L13" s="59">
        <f t="shared" si="0"/>
        <v>24242</v>
      </c>
    </row>
    <row r="14" spans="1:12" ht="124.5" thickBot="1" x14ac:dyDescent="0.25">
      <c r="A14" s="24">
        <v>13</v>
      </c>
      <c r="B14" s="54" t="s">
        <v>63</v>
      </c>
      <c r="C14" s="55" t="s">
        <v>64</v>
      </c>
      <c r="D14" s="56" t="s">
        <v>71</v>
      </c>
      <c r="E14" s="20" t="s">
        <v>21</v>
      </c>
      <c r="F14" s="28" t="s">
        <v>29</v>
      </c>
      <c r="G14" s="20">
        <v>2</v>
      </c>
      <c r="H14" s="21">
        <v>3500</v>
      </c>
      <c r="I14" s="21">
        <v>3450</v>
      </c>
      <c r="J14" s="22">
        <v>3315</v>
      </c>
      <c r="L14" s="59">
        <f t="shared" si="0"/>
        <v>6630</v>
      </c>
    </row>
    <row r="15" spans="1:12" ht="124.5" thickBot="1" x14ac:dyDescent="0.25">
      <c r="A15" s="24">
        <v>14</v>
      </c>
      <c r="B15" s="54" t="s">
        <v>63</v>
      </c>
      <c r="C15" s="55" t="s">
        <v>65</v>
      </c>
      <c r="D15" s="56" t="s">
        <v>71</v>
      </c>
      <c r="E15" s="20" t="s">
        <v>21</v>
      </c>
      <c r="F15" s="28" t="s">
        <v>29</v>
      </c>
      <c r="G15" s="20">
        <v>1</v>
      </c>
      <c r="H15" s="21">
        <v>3500</v>
      </c>
      <c r="I15" s="21">
        <v>3450</v>
      </c>
      <c r="J15" s="22">
        <v>3315</v>
      </c>
      <c r="L15" s="59">
        <f t="shared" si="0"/>
        <v>3315</v>
      </c>
    </row>
    <row r="16" spans="1:12" ht="124.5" thickBot="1" x14ac:dyDescent="0.25">
      <c r="A16" s="24">
        <v>15</v>
      </c>
      <c r="B16" s="54" t="s">
        <v>63</v>
      </c>
      <c r="C16" s="55" t="s">
        <v>66</v>
      </c>
      <c r="D16" s="56" t="s">
        <v>71</v>
      </c>
      <c r="E16" s="20" t="s">
        <v>21</v>
      </c>
      <c r="F16" s="28" t="s">
        <v>29</v>
      </c>
      <c r="G16" s="20">
        <v>2</v>
      </c>
      <c r="H16" s="21">
        <v>3500</v>
      </c>
      <c r="I16" s="21">
        <v>3450</v>
      </c>
      <c r="J16" s="22">
        <v>3315</v>
      </c>
      <c r="L16" s="59">
        <f t="shared" si="0"/>
        <v>6630</v>
      </c>
    </row>
    <row r="17" spans="1:12" ht="124.5" thickBot="1" x14ac:dyDescent="0.25">
      <c r="A17" s="24">
        <v>16</v>
      </c>
      <c r="B17" s="54" t="s">
        <v>63</v>
      </c>
      <c r="C17" s="55" t="s">
        <v>67</v>
      </c>
      <c r="D17" s="56" t="s">
        <v>71</v>
      </c>
      <c r="E17" s="20" t="s">
        <v>21</v>
      </c>
      <c r="F17" s="28" t="s">
        <v>29</v>
      </c>
      <c r="G17" s="20">
        <v>1</v>
      </c>
      <c r="H17" s="21">
        <v>3500</v>
      </c>
      <c r="I17" s="21">
        <v>3450</v>
      </c>
      <c r="J17" s="22">
        <v>3315</v>
      </c>
      <c r="L17" s="59">
        <f t="shared" si="0"/>
        <v>3315</v>
      </c>
    </row>
    <row r="18" spans="1:12" ht="124.5" thickBot="1" x14ac:dyDescent="0.25">
      <c r="A18" s="24">
        <v>17</v>
      </c>
      <c r="B18" s="54" t="s">
        <v>63</v>
      </c>
      <c r="C18" s="55" t="s">
        <v>68</v>
      </c>
      <c r="D18" s="56" t="s">
        <v>71</v>
      </c>
      <c r="E18" s="20" t="s">
        <v>21</v>
      </c>
      <c r="F18" s="28" t="s">
        <v>29</v>
      </c>
      <c r="G18" s="20">
        <v>1</v>
      </c>
      <c r="H18" s="21">
        <v>3500</v>
      </c>
      <c r="I18" s="21">
        <v>3450</v>
      </c>
      <c r="J18" s="22">
        <v>3315</v>
      </c>
      <c r="L18" s="59">
        <f t="shared" si="0"/>
        <v>3315</v>
      </c>
    </row>
    <row r="19" spans="1:12" ht="124.5" thickBot="1" x14ac:dyDescent="0.25">
      <c r="A19" s="24">
        <v>18</v>
      </c>
      <c r="B19" s="54" t="s">
        <v>63</v>
      </c>
      <c r="C19" s="55" t="s">
        <v>69</v>
      </c>
      <c r="D19" s="56" t="s">
        <v>71</v>
      </c>
      <c r="E19" s="20" t="s">
        <v>21</v>
      </c>
      <c r="F19" s="28" t="s">
        <v>29</v>
      </c>
      <c r="G19" s="20">
        <v>1</v>
      </c>
      <c r="H19" s="21">
        <v>3500</v>
      </c>
      <c r="I19" s="21">
        <v>3450</v>
      </c>
      <c r="J19" s="22">
        <v>3315</v>
      </c>
      <c r="L19" s="59">
        <f t="shared" si="0"/>
        <v>3315</v>
      </c>
    </row>
    <row r="20" spans="1:12" ht="124.5" thickBot="1" x14ac:dyDescent="0.25">
      <c r="A20" s="24">
        <v>19</v>
      </c>
      <c r="B20" s="54" t="s">
        <v>63</v>
      </c>
      <c r="C20" s="55" t="s">
        <v>70</v>
      </c>
      <c r="D20" s="56" t="s">
        <v>71</v>
      </c>
      <c r="E20" s="20" t="s">
        <v>21</v>
      </c>
      <c r="F20" s="28" t="s">
        <v>29</v>
      </c>
      <c r="G20" s="20">
        <v>1</v>
      </c>
      <c r="H20" s="21">
        <v>3500</v>
      </c>
      <c r="I20" s="21">
        <v>3450</v>
      </c>
      <c r="J20" s="22">
        <v>3315</v>
      </c>
      <c r="L20" s="59">
        <f t="shared" si="0"/>
        <v>3315</v>
      </c>
    </row>
    <row r="21" spans="1:12" ht="248.25" thickBot="1" x14ac:dyDescent="0.25">
      <c r="A21" s="24">
        <v>20</v>
      </c>
      <c r="B21" s="54" t="s">
        <v>77</v>
      </c>
      <c r="C21" s="55" t="s">
        <v>72</v>
      </c>
      <c r="D21" s="56" t="s">
        <v>78</v>
      </c>
      <c r="E21" s="20" t="s">
        <v>22</v>
      </c>
      <c r="F21" s="28" t="s">
        <v>28</v>
      </c>
      <c r="G21" s="20">
        <v>4</v>
      </c>
      <c r="H21" s="21">
        <v>3400</v>
      </c>
      <c r="I21" s="21">
        <v>3500</v>
      </c>
      <c r="J21" s="22">
        <v>3315</v>
      </c>
      <c r="L21" s="59">
        <f t="shared" si="0"/>
        <v>13260</v>
      </c>
    </row>
    <row r="22" spans="1:12" ht="248.25" thickBot="1" x14ac:dyDescent="0.25">
      <c r="A22" s="24">
        <v>21</v>
      </c>
      <c r="B22" s="54" t="s">
        <v>77</v>
      </c>
      <c r="C22" s="55" t="s">
        <v>73</v>
      </c>
      <c r="D22" s="56" t="s">
        <v>78</v>
      </c>
      <c r="E22" s="20" t="s">
        <v>22</v>
      </c>
      <c r="F22" s="28" t="s">
        <v>28</v>
      </c>
      <c r="G22" s="20">
        <v>9</v>
      </c>
      <c r="H22" s="21">
        <v>3400</v>
      </c>
      <c r="I22" s="21">
        <v>3500</v>
      </c>
      <c r="J22" s="22">
        <v>3315</v>
      </c>
      <c r="L22" s="59">
        <f t="shared" si="0"/>
        <v>29835</v>
      </c>
    </row>
    <row r="23" spans="1:12" ht="248.25" thickBot="1" x14ac:dyDescent="0.25">
      <c r="A23" s="24">
        <v>22</v>
      </c>
      <c r="B23" s="54" t="s">
        <v>77</v>
      </c>
      <c r="C23" s="55" t="s">
        <v>74</v>
      </c>
      <c r="D23" s="56" t="s">
        <v>78</v>
      </c>
      <c r="E23" s="20" t="s">
        <v>22</v>
      </c>
      <c r="F23" s="28" t="s">
        <v>28</v>
      </c>
      <c r="G23" s="20">
        <v>8</v>
      </c>
      <c r="H23" s="21">
        <v>3400</v>
      </c>
      <c r="I23" s="21">
        <v>3500</v>
      </c>
      <c r="J23" s="22">
        <v>3315</v>
      </c>
      <c r="L23" s="59">
        <f t="shared" si="0"/>
        <v>26520</v>
      </c>
    </row>
    <row r="24" spans="1:12" ht="248.25" thickBot="1" x14ac:dyDescent="0.25">
      <c r="A24" s="24">
        <v>23</v>
      </c>
      <c r="B24" s="54" t="s">
        <v>77</v>
      </c>
      <c r="C24" s="55" t="s">
        <v>75</v>
      </c>
      <c r="D24" s="56" t="s">
        <v>78</v>
      </c>
      <c r="E24" s="20" t="s">
        <v>22</v>
      </c>
      <c r="F24" s="28" t="s">
        <v>28</v>
      </c>
      <c r="G24" s="20">
        <v>3</v>
      </c>
      <c r="H24" s="21">
        <v>3400</v>
      </c>
      <c r="I24" s="21">
        <v>3500</v>
      </c>
      <c r="J24" s="22">
        <v>3315</v>
      </c>
      <c r="L24" s="59">
        <f t="shared" si="0"/>
        <v>9945</v>
      </c>
    </row>
    <row r="25" spans="1:12" ht="248.25" thickBot="1" x14ac:dyDescent="0.25">
      <c r="A25" s="24">
        <v>24</v>
      </c>
      <c r="B25" s="54" t="s">
        <v>77</v>
      </c>
      <c r="C25" s="55" t="s">
        <v>76</v>
      </c>
      <c r="D25" s="56" t="s">
        <v>78</v>
      </c>
      <c r="E25" s="20" t="s">
        <v>22</v>
      </c>
      <c r="F25" s="28" t="s">
        <v>28</v>
      </c>
      <c r="G25" s="20">
        <v>1</v>
      </c>
      <c r="H25" s="21">
        <v>3400</v>
      </c>
      <c r="I25" s="21">
        <v>3500</v>
      </c>
      <c r="J25" s="22">
        <v>3315</v>
      </c>
      <c r="L25" s="59">
        <f t="shared" si="0"/>
        <v>3315</v>
      </c>
    </row>
    <row r="26" spans="1:12" ht="237" thickBot="1" x14ac:dyDescent="0.25">
      <c r="A26" s="24">
        <v>25</v>
      </c>
      <c r="B26" s="54" t="s">
        <v>79</v>
      </c>
      <c r="C26" s="55" t="s">
        <v>80</v>
      </c>
      <c r="D26" s="56" t="s">
        <v>81</v>
      </c>
      <c r="E26" s="20" t="s">
        <v>21</v>
      </c>
      <c r="F26" s="28" t="s">
        <v>28</v>
      </c>
      <c r="G26" s="20">
        <v>132</v>
      </c>
      <c r="H26" s="21">
        <v>91</v>
      </c>
      <c r="I26" s="21">
        <v>93</v>
      </c>
      <c r="J26" s="22">
        <v>88</v>
      </c>
      <c r="L26" s="59">
        <f t="shared" si="0"/>
        <v>11616</v>
      </c>
    </row>
    <row r="27" spans="1:12" ht="409.6" thickBot="1" x14ac:dyDescent="0.25">
      <c r="A27" s="24">
        <v>26</v>
      </c>
      <c r="B27" s="54" t="s">
        <v>82</v>
      </c>
      <c r="C27" s="55" t="s">
        <v>83</v>
      </c>
      <c r="D27" s="56" t="s">
        <v>84</v>
      </c>
      <c r="E27" s="20" t="s">
        <v>21</v>
      </c>
      <c r="F27" s="28" t="s">
        <v>29</v>
      </c>
      <c r="G27" s="20">
        <v>55</v>
      </c>
      <c r="H27" s="21">
        <v>370</v>
      </c>
      <c r="I27" s="21">
        <v>390</v>
      </c>
      <c r="J27" s="22">
        <v>340</v>
      </c>
      <c r="L27" s="59">
        <f t="shared" si="0"/>
        <v>18700</v>
      </c>
    </row>
    <row r="28" spans="1:12" ht="409.6" thickBot="1" x14ac:dyDescent="0.25">
      <c r="A28" s="24">
        <v>27</v>
      </c>
      <c r="B28" s="54" t="s">
        <v>85</v>
      </c>
      <c r="C28" s="55" t="s">
        <v>86</v>
      </c>
      <c r="D28" s="56" t="s">
        <v>91</v>
      </c>
      <c r="E28" s="20" t="s">
        <v>21</v>
      </c>
      <c r="F28" s="28" t="s">
        <v>29</v>
      </c>
      <c r="G28" s="20">
        <v>1</v>
      </c>
      <c r="H28" s="21">
        <v>3750</v>
      </c>
      <c r="I28" s="21">
        <v>3800</v>
      </c>
      <c r="J28" s="22">
        <v>3655</v>
      </c>
      <c r="L28" s="59">
        <f t="shared" si="0"/>
        <v>3655</v>
      </c>
    </row>
    <row r="29" spans="1:12" ht="409.6" thickBot="1" x14ac:dyDescent="0.25">
      <c r="A29" s="24">
        <v>28</v>
      </c>
      <c r="B29" s="54" t="s">
        <v>85</v>
      </c>
      <c r="C29" s="55" t="s">
        <v>87</v>
      </c>
      <c r="D29" s="56" t="s">
        <v>91</v>
      </c>
      <c r="E29" s="20" t="s">
        <v>21</v>
      </c>
      <c r="F29" s="28" t="s">
        <v>29</v>
      </c>
      <c r="G29" s="20">
        <v>1</v>
      </c>
      <c r="H29" s="21">
        <v>3750</v>
      </c>
      <c r="I29" s="21">
        <v>3800</v>
      </c>
      <c r="J29" s="22">
        <v>3655</v>
      </c>
      <c r="L29" s="59">
        <f t="shared" si="0"/>
        <v>3655</v>
      </c>
    </row>
    <row r="30" spans="1:12" ht="409.6" thickBot="1" x14ac:dyDescent="0.25">
      <c r="A30" s="24">
        <v>29</v>
      </c>
      <c r="B30" s="54" t="s">
        <v>85</v>
      </c>
      <c r="C30" s="55" t="s">
        <v>88</v>
      </c>
      <c r="D30" s="56" t="s">
        <v>91</v>
      </c>
      <c r="E30" s="20" t="s">
        <v>21</v>
      </c>
      <c r="F30" s="28" t="s">
        <v>29</v>
      </c>
      <c r="G30" s="20">
        <v>1</v>
      </c>
      <c r="H30" s="21">
        <v>3750</v>
      </c>
      <c r="I30" s="21">
        <v>3800</v>
      </c>
      <c r="J30" s="22">
        <v>3655</v>
      </c>
      <c r="L30" s="59">
        <f t="shared" si="0"/>
        <v>3655</v>
      </c>
    </row>
    <row r="31" spans="1:12" ht="409.6" thickBot="1" x14ac:dyDescent="0.25">
      <c r="A31" s="24">
        <v>30</v>
      </c>
      <c r="B31" s="54" t="s">
        <v>85</v>
      </c>
      <c r="C31" s="55" t="s">
        <v>89</v>
      </c>
      <c r="D31" s="56" t="s">
        <v>91</v>
      </c>
      <c r="E31" s="20" t="s">
        <v>21</v>
      </c>
      <c r="F31" s="28" t="s">
        <v>29</v>
      </c>
      <c r="G31" s="20">
        <v>1</v>
      </c>
      <c r="H31" s="21">
        <v>3750</v>
      </c>
      <c r="I31" s="21">
        <v>3800</v>
      </c>
      <c r="J31" s="22">
        <v>3655</v>
      </c>
      <c r="L31" s="59">
        <f t="shared" si="0"/>
        <v>3655</v>
      </c>
    </row>
    <row r="32" spans="1:12" ht="409.6" thickBot="1" x14ac:dyDescent="0.25">
      <c r="A32" s="24">
        <v>31</v>
      </c>
      <c r="B32" s="54" t="s">
        <v>85</v>
      </c>
      <c r="C32" s="55" t="s">
        <v>90</v>
      </c>
      <c r="D32" s="56" t="s">
        <v>91</v>
      </c>
      <c r="E32" s="20" t="s">
        <v>21</v>
      </c>
      <c r="F32" s="28" t="s">
        <v>29</v>
      </c>
      <c r="G32" s="20">
        <v>1</v>
      </c>
      <c r="H32" s="21">
        <v>3750</v>
      </c>
      <c r="I32" s="21">
        <v>3800</v>
      </c>
      <c r="J32" s="22">
        <v>3655</v>
      </c>
      <c r="L32" s="59">
        <f t="shared" si="0"/>
        <v>3655</v>
      </c>
    </row>
    <row r="33" spans="1:12" ht="315.75" thickBot="1" x14ac:dyDescent="0.25">
      <c r="A33" s="24">
        <v>32</v>
      </c>
      <c r="B33" s="54" t="s">
        <v>93</v>
      </c>
      <c r="C33" s="55" t="s">
        <v>92</v>
      </c>
      <c r="D33" s="56" t="s">
        <v>94</v>
      </c>
      <c r="E33" s="20" t="s">
        <v>21</v>
      </c>
      <c r="F33" s="28" t="s">
        <v>29</v>
      </c>
      <c r="G33" s="20">
        <v>2</v>
      </c>
      <c r="H33" s="21">
        <v>780</v>
      </c>
      <c r="I33" s="21">
        <v>800</v>
      </c>
      <c r="J33" s="22">
        <v>731</v>
      </c>
      <c r="L33" s="59">
        <f t="shared" si="0"/>
        <v>1462</v>
      </c>
    </row>
    <row r="34" spans="1:12" ht="409.6" thickBot="1" x14ac:dyDescent="0.25">
      <c r="A34" s="24">
        <v>33</v>
      </c>
      <c r="B34" s="54" t="s">
        <v>96</v>
      </c>
      <c r="C34" s="55" t="s">
        <v>95</v>
      </c>
      <c r="D34" s="56" t="s">
        <v>97</v>
      </c>
      <c r="E34" s="20" t="s">
        <v>21</v>
      </c>
      <c r="F34" s="28" t="s">
        <v>28</v>
      </c>
      <c r="G34" s="20">
        <v>1</v>
      </c>
      <c r="H34" s="21">
        <v>7800</v>
      </c>
      <c r="I34" s="21">
        <v>7850</v>
      </c>
      <c r="J34" s="22">
        <v>7735</v>
      </c>
      <c r="L34" s="59">
        <f t="shared" si="0"/>
        <v>7735</v>
      </c>
    </row>
    <row r="35" spans="1:12" ht="214.5" thickBot="1" x14ac:dyDescent="0.25">
      <c r="A35" s="24">
        <v>34</v>
      </c>
      <c r="B35" s="54" t="s">
        <v>98</v>
      </c>
      <c r="C35" s="55" t="s">
        <v>99</v>
      </c>
      <c r="D35" s="56" t="s">
        <v>100</v>
      </c>
      <c r="E35" s="20" t="s">
        <v>20</v>
      </c>
      <c r="F35" s="28" t="s">
        <v>28</v>
      </c>
      <c r="G35" s="20">
        <v>5</v>
      </c>
      <c r="H35" s="21">
        <v>1600</v>
      </c>
      <c r="I35" s="21">
        <v>1620</v>
      </c>
      <c r="J35" s="22">
        <v>1530</v>
      </c>
      <c r="L35" s="59">
        <f t="shared" si="0"/>
        <v>7650</v>
      </c>
    </row>
    <row r="36" spans="1:12" ht="315.75" thickBot="1" x14ac:dyDescent="0.25">
      <c r="A36" s="24">
        <v>35</v>
      </c>
      <c r="B36" s="54" t="s">
        <v>102</v>
      </c>
      <c r="C36" s="55" t="s">
        <v>101</v>
      </c>
      <c r="D36" s="56" t="s">
        <v>103</v>
      </c>
      <c r="E36" s="20" t="s">
        <v>23</v>
      </c>
      <c r="F36" s="28" t="s">
        <v>29</v>
      </c>
      <c r="G36" s="20">
        <v>2</v>
      </c>
      <c r="H36" s="21">
        <v>3090</v>
      </c>
      <c r="I36" s="21">
        <v>3150</v>
      </c>
      <c r="J36" s="22">
        <v>3060</v>
      </c>
      <c r="L36" s="59">
        <f t="shared" si="0"/>
        <v>6120</v>
      </c>
    </row>
    <row r="37" spans="1:12" ht="409.6" thickBot="1" x14ac:dyDescent="0.25">
      <c r="A37" s="24">
        <v>36</v>
      </c>
      <c r="B37" s="54" t="s">
        <v>104</v>
      </c>
      <c r="C37" s="55" t="s">
        <v>105</v>
      </c>
      <c r="D37" s="56" t="s">
        <v>106</v>
      </c>
      <c r="E37" s="20" t="s">
        <v>23</v>
      </c>
      <c r="F37" s="28" t="s">
        <v>29</v>
      </c>
      <c r="G37" s="20">
        <v>10</v>
      </c>
      <c r="H37" s="21">
        <v>1450</v>
      </c>
      <c r="I37" s="21">
        <v>1470</v>
      </c>
      <c r="J37" s="22">
        <v>1402.5</v>
      </c>
      <c r="L37" s="59">
        <f t="shared" si="0"/>
        <v>14025</v>
      </c>
    </row>
    <row r="38" spans="1:12" ht="409.6" thickBot="1" x14ac:dyDescent="0.25">
      <c r="A38" s="24">
        <v>37</v>
      </c>
      <c r="B38" s="54" t="s">
        <v>108</v>
      </c>
      <c r="C38" s="55" t="s">
        <v>107</v>
      </c>
      <c r="D38" s="56" t="s">
        <v>109</v>
      </c>
      <c r="E38" s="20" t="s">
        <v>110</v>
      </c>
      <c r="F38" s="28" t="s">
        <v>29</v>
      </c>
      <c r="G38" s="20">
        <v>85</v>
      </c>
      <c r="H38" s="21">
        <v>1050</v>
      </c>
      <c r="I38" s="21">
        <v>1100</v>
      </c>
      <c r="J38" s="22">
        <v>1020</v>
      </c>
      <c r="L38" s="59">
        <f t="shared" si="0"/>
        <v>86700</v>
      </c>
    </row>
    <row r="39" spans="1:12" ht="409.6" thickBot="1" x14ac:dyDescent="0.25">
      <c r="A39" s="24">
        <v>38</v>
      </c>
      <c r="B39" s="54" t="s">
        <v>111</v>
      </c>
      <c r="C39" s="55" t="s">
        <v>112</v>
      </c>
      <c r="D39" s="56" t="s">
        <v>113</v>
      </c>
      <c r="E39" s="20" t="s">
        <v>23</v>
      </c>
      <c r="F39" s="28" t="s">
        <v>29</v>
      </c>
      <c r="G39" s="20">
        <v>1</v>
      </c>
      <c r="H39" s="21">
        <v>2000</v>
      </c>
      <c r="I39" s="21">
        <v>2020</v>
      </c>
      <c r="J39" s="22">
        <v>1972</v>
      </c>
      <c r="L39" s="59">
        <f t="shared" si="0"/>
        <v>1972</v>
      </c>
    </row>
    <row r="40" spans="1:12" ht="409.6" thickBot="1" x14ac:dyDescent="0.25">
      <c r="A40" s="24">
        <v>39</v>
      </c>
      <c r="B40" s="54" t="s">
        <v>115</v>
      </c>
      <c r="C40" s="55" t="s">
        <v>114</v>
      </c>
      <c r="D40" s="56" t="s">
        <v>116</v>
      </c>
      <c r="E40" s="20" t="s">
        <v>21</v>
      </c>
      <c r="F40" s="28" t="s">
        <v>29</v>
      </c>
      <c r="G40" s="20">
        <v>2</v>
      </c>
      <c r="H40" s="21">
        <v>6490</v>
      </c>
      <c r="I40" s="21">
        <v>6500</v>
      </c>
      <c r="J40" s="22">
        <v>6460</v>
      </c>
      <c r="L40" s="59">
        <f t="shared" si="0"/>
        <v>12920</v>
      </c>
    </row>
    <row r="41" spans="1:12" ht="409.6" thickBot="1" x14ac:dyDescent="0.25">
      <c r="A41" s="24">
        <v>40</v>
      </c>
      <c r="B41" s="54" t="s">
        <v>117</v>
      </c>
      <c r="C41" s="55" t="s">
        <v>118</v>
      </c>
      <c r="D41" s="56" t="s">
        <v>119</v>
      </c>
      <c r="E41" s="20" t="s">
        <v>22</v>
      </c>
      <c r="F41" s="28" t="s">
        <v>28</v>
      </c>
      <c r="G41" s="20">
        <v>2</v>
      </c>
      <c r="H41" s="21">
        <v>3590</v>
      </c>
      <c r="I41" s="21">
        <v>3610</v>
      </c>
      <c r="J41" s="22">
        <v>3570</v>
      </c>
      <c r="L41" s="59">
        <f t="shared" si="0"/>
        <v>7140</v>
      </c>
    </row>
    <row r="42" spans="1:12" ht="315.75" thickBot="1" x14ac:dyDescent="0.25">
      <c r="A42" s="24">
        <v>41</v>
      </c>
      <c r="B42" s="54" t="s">
        <v>120</v>
      </c>
      <c r="C42" s="55" t="s">
        <v>121</v>
      </c>
      <c r="D42" s="56" t="s">
        <v>122</v>
      </c>
      <c r="E42" s="20" t="s">
        <v>20</v>
      </c>
      <c r="F42" s="28" t="s">
        <v>28</v>
      </c>
      <c r="G42" s="20">
        <v>6</v>
      </c>
      <c r="H42" s="21">
        <v>3950</v>
      </c>
      <c r="I42" s="21">
        <v>3975</v>
      </c>
      <c r="J42" s="22">
        <v>3910</v>
      </c>
      <c r="L42" s="59">
        <f t="shared" si="0"/>
        <v>23460</v>
      </c>
    </row>
    <row r="43" spans="1:12" ht="409.6" thickBot="1" x14ac:dyDescent="0.25">
      <c r="A43" s="24">
        <v>42</v>
      </c>
      <c r="B43" s="54" t="s">
        <v>124</v>
      </c>
      <c r="C43" s="55" t="s">
        <v>123</v>
      </c>
      <c r="D43" s="56" t="s">
        <v>125</v>
      </c>
      <c r="E43" s="20" t="s">
        <v>23</v>
      </c>
      <c r="F43" s="28" t="s">
        <v>29</v>
      </c>
      <c r="G43" s="20">
        <v>4</v>
      </c>
      <c r="H43" s="21">
        <v>1980</v>
      </c>
      <c r="I43" s="21">
        <v>2000</v>
      </c>
      <c r="J43" s="22">
        <v>1955</v>
      </c>
      <c r="L43" s="59">
        <f t="shared" si="0"/>
        <v>7820</v>
      </c>
    </row>
    <row r="44" spans="1:12" ht="304.5" thickBot="1" x14ac:dyDescent="0.25">
      <c r="A44" s="24">
        <v>43</v>
      </c>
      <c r="B44" s="54" t="s">
        <v>126</v>
      </c>
      <c r="C44" s="55" t="s">
        <v>127</v>
      </c>
      <c r="D44" s="56" t="s">
        <v>128</v>
      </c>
      <c r="E44" s="20" t="s">
        <v>23</v>
      </c>
      <c r="F44" s="28" t="s">
        <v>29</v>
      </c>
      <c r="G44" s="20">
        <v>3</v>
      </c>
      <c r="H44" s="21">
        <v>6590</v>
      </c>
      <c r="I44" s="21">
        <v>6605</v>
      </c>
      <c r="J44" s="22">
        <v>6545</v>
      </c>
      <c r="L44" s="59">
        <f t="shared" si="0"/>
        <v>19635</v>
      </c>
    </row>
    <row r="45" spans="1:12" ht="409.6" thickBot="1" x14ac:dyDescent="0.25">
      <c r="A45" s="24">
        <v>44</v>
      </c>
      <c r="B45" s="54" t="s">
        <v>131</v>
      </c>
      <c r="C45" s="55" t="s">
        <v>129</v>
      </c>
      <c r="D45" s="56" t="s">
        <v>130</v>
      </c>
      <c r="E45" s="20" t="s">
        <v>23</v>
      </c>
      <c r="F45" s="28" t="s">
        <v>29</v>
      </c>
      <c r="G45" s="20">
        <v>10</v>
      </c>
      <c r="H45" s="21">
        <v>450</v>
      </c>
      <c r="I45" s="21">
        <v>465</v>
      </c>
      <c r="J45" s="22">
        <v>436.9</v>
      </c>
      <c r="L45" s="59">
        <f t="shared" si="0"/>
        <v>4369</v>
      </c>
    </row>
    <row r="46" spans="1:12" ht="304.5" thickBot="1" x14ac:dyDescent="0.25">
      <c r="A46" s="24">
        <v>45</v>
      </c>
      <c r="B46" s="54" t="s">
        <v>132</v>
      </c>
      <c r="C46" s="55" t="s">
        <v>134</v>
      </c>
      <c r="D46" s="56" t="s">
        <v>133</v>
      </c>
      <c r="E46" s="20" t="s">
        <v>22</v>
      </c>
      <c r="F46" s="28" t="s">
        <v>28</v>
      </c>
      <c r="G46" s="20">
        <v>2</v>
      </c>
      <c r="H46" s="21">
        <v>3050</v>
      </c>
      <c r="I46" s="21">
        <v>3150</v>
      </c>
      <c r="J46" s="22">
        <v>2975</v>
      </c>
      <c r="L46" s="59">
        <f t="shared" si="0"/>
        <v>5950</v>
      </c>
    </row>
    <row r="47" spans="1:12" ht="304.5" thickBot="1" x14ac:dyDescent="0.25">
      <c r="A47" s="24">
        <v>46</v>
      </c>
      <c r="B47" s="54" t="s">
        <v>132</v>
      </c>
      <c r="C47" s="55" t="s">
        <v>135</v>
      </c>
      <c r="D47" s="56" t="s">
        <v>133</v>
      </c>
      <c r="E47" s="20" t="s">
        <v>22</v>
      </c>
      <c r="F47" s="28" t="s">
        <v>28</v>
      </c>
      <c r="G47" s="20">
        <v>2</v>
      </c>
      <c r="H47" s="21">
        <v>3050</v>
      </c>
      <c r="I47" s="21">
        <v>3150</v>
      </c>
      <c r="J47" s="22">
        <v>2975</v>
      </c>
      <c r="L47" s="59">
        <f t="shared" si="0"/>
        <v>5950</v>
      </c>
    </row>
    <row r="48" spans="1:12" ht="304.5" thickBot="1" x14ac:dyDescent="0.25">
      <c r="A48" s="24">
        <v>47</v>
      </c>
      <c r="B48" s="54" t="s">
        <v>132</v>
      </c>
      <c r="C48" s="55" t="s">
        <v>136</v>
      </c>
      <c r="D48" s="56" t="s">
        <v>133</v>
      </c>
      <c r="E48" s="20" t="s">
        <v>22</v>
      </c>
      <c r="F48" s="28" t="s">
        <v>28</v>
      </c>
      <c r="G48" s="20">
        <v>2</v>
      </c>
      <c r="H48" s="21">
        <v>3050</v>
      </c>
      <c r="I48" s="21">
        <v>3150</v>
      </c>
      <c r="J48" s="22">
        <v>2975</v>
      </c>
      <c r="L48" s="59">
        <f t="shared" si="0"/>
        <v>5950</v>
      </c>
    </row>
    <row r="49" spans="1:12" ht="409.6" thickBot="1" x14ac:dyDescent="0.25">
      <c r="A49" s="24">
        <v>48</v>
      </c>
      <c r="B49" s="54" t="s">
        <v>137</v>
      </c>
      <c r="C49" s="55" t="s">
        <v>139</v>
      </c>
      <c r="D49" s="56" t="s">
        <v>138</v>
      </c>
      <c r="E49" s="20" t="s">
        <v>21</v>
      </c>
      <c r="F49" s="28" t="s">
        <v>29</v>
      </c>
      <c r="G49" s="20">
        <v>3</v>
      </c>
      <c r="H49" s="21">
        <v>1650</v>
      </c>
      <c r="I49" s="21">
        <v>1675</v>
      </c>
      <c r="J49" s="22">
        <v>1615</v>
      </c>
      <c r="L49" s="59">
        <f t="shared" si="0"/>
        <v>4845</v>
      </c>
    </row>
    <row r="51" spans="1:12" x14ac:dyDescent="0.3">
      <c r="L51" s="15">
        <f>SUM(L2:L50)</f>
        <v>599120.5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Проверка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2026-08-17T19:59:30Z</dcterms:modified>
</cp:coreProperties>
</file>