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\\192.168.102.8\!общая нн-спб\!Согласование договоров\Березка\Контракты\2026 год\205 Мясорубка НН\"/>
    </mc:Choice>
  </mc:AlternateContent>
  <xr:revisionPtr revIDLastSave="0" documentId="8_{9E746E81-D806-4A08-BFFB-1F017C039E03}" xr6:coauthVersionLast="47" xr6:coauthVersionMax="47" xr10:uidLastSave="{00000000-0000-0000-0000-000000000000}"/>
  <bookViews>
    <workbookView xWindow="-120" yWindow="-120" windowWidth="29040" windowHeight="15840" tabRatio="500" firstSheet="1" activeTab="2" xr2:uid="{00000000-000D-0000-FFFF-FFFF00000000}"/>
  </bookViews>
  <sheets>
    <sheet name="SPR" sheetId="2" state="hidden" r:id="rId1"/>
    <sheet name="Инструкция" sheetId="4" r:id="rId2"/>
    <sheet name="НМЦК" sheetId="1" r:id="rId3"/>
  </sheets>
  <definedNames>
    <definedName name="OBL_000">НМЦК!$A$7</definedName>
    <definedName name="OBL_001">НМЦК!$A$22</definedName>
    <definedName name="OBL_002">НМЦК!$A$23</definedName>
    <definedName name="OBL_01">НМЦК!$A$23</definedName>
    <definedName name="OBL_02">НМЦК!$A$26</definedName>
    <definedName name="Print_Area" localSheetId="2">НМЦК!$A$2:$U$25</definedName>
    <definedName name="_xlnm.Print_Area" localSheetId="2">НМЦК!$A$2:$W$25</definedName>
  </definedNames>
  <calcPr calcId="191029"/>
</workbook>
</file>

<file path=xl/calcChain.xml><?xml version="1.0" encoding="utf-8"?>
<calcChain xmlns="http://schemas.openxmlformats.org/spreadsheetml/2006/main">
  <c r="Q18" i="1" l="1"/>
  <c r="O18" i="1"/>
  <c r="M18" i="1"/>
  <c r="K18" i="1"/>
  <c r="I18" i="1"/>
  <c r="G18" i="1"/>
  <c r="E18" i="1"/>
  <c r="A16" i="1"/>
  <c r="A17" i="1" s="1"/>
  <c r="S16" i="1" l="1"/>
  <c r="S17" i="1"/>
  <c r="U16" i="1"/>
  <c r="U17" i="1"/>
  <c r="U15" i="1"/>
  <c r="S15" i="1"/>
  <c r="S18" i="1" l="1"/>
  <c r="R17" i="1"/>
  <c r="P17" i="1"/>
  <c r="N17" i="1"/>
  <c r="L17" i="1"/>
  <c r="J17" i="1"/>
  <c r="H17" i="1"/>
  <c r="F17" i="1"/>
  <c r="T17" i="1" l="1"/>
  <c r="X3" i="1" l="1"/>
  <c r="T15" i="1" l="1"/>
  <c r="H16" i="1" l="1"/>
  <c r="F16" i="1"/>
  <c r="H15" i="1"/>
  <c r="F15" i="1"/>
  <c r="F18" i="1" s="1"/>
  <c r="H18" i="1" l="1"/>
  <c r="H1" i="1" s="1"/>
  <c r="F1" i="1"/>
  <c r="R16" i="1" l="1"/>
  <c r="P16" i="1"/>
  <c r="N16" i="1"/>
  <c r="L16" i="1"/>
  <c r="J16" i="1"/>
  <c r="T16" i="1" l="1"/>
  <c r="J15" i="1" l="1"/>
  <c r="J18" i="1" s="1"/>
  <c r="J1" i="1" l="1"/>
  <c r="R15" i="1"/>
  <c r="R18" i="1" s="1"/>
  <c r="P15" i="1"/>
  <c r="P18" i="1" s="1"/>
  <c r="R1" i="1" l="1"/>
  <c r="P1" i="1"/>
  <c r="N15" i="1"/>
  <c r="N18" i="1" s="1"/>
  <c r="L15" i="1"/>
  <c r="L18" i="1" s="1"/>
  <c r="N1" i="1" l="1"/>
  <c r="L1" i="1"/>
  <c r="V1" i="1" s="1" a="1"/>
  <c r="V1" i="1" s="1"/>
  <c r="W1" i="1" l="1"/>
  <c r="AA1" i="1" a="1"/>
  <c r="AA1" i="1" s="1"/>
  <c r="V15" i="1"/>
  <c r="V17" i="1"/>
  <c r="V16" i="1" a="1"/>
  <c r="W15" i="1" l="1"/>
  <c r="W17" i="1"/>
  <c r="V16" i="1"/>
  <c r="V18" i="1" s="1"/>
  <c r="W16" i="1" l="1"/>
  <c r="W18" i="1" s="1"/>
  <c r="A24" i="1" a="1"/>
  <c r="A25" i="1" a="1"/>
  <c r="A24" i="1" l="1"/>
  <c r="A25" i="1"/>
</calcChain>
</file>

<file path=xl/sharedStrings.xml><?xml version="1.0" encoding="utf-8"?>
<sst xmlns="http://schemas.openxmlformats.org/spreadsheetml/2006/main" count="146" uniqueCount="86">
  <si>
    <t>Наименование товара, работы, услуги</t>
  </si>
  <si>
    <t>Кол-во/объем</t>
  </si>
  <si>
    <t>Ед. изм.</t>
  </si>
  <si>
    <t>Коэффициент вариации (%)</t>
  </si>
  <si>
    <t>Среднее квадратичное отклонение</t>
  </si>
  <si>
    <t>ИТОГО:</t>
  </si>
  <si>
    <t xml:space="preserve"> РАСЧЕТ (ОБОСНОВАНИЕ) НАЧАЛЬНОЙ (МАКСИМАЛЬНОЙ) ЦЕНЫ КОНТРАКТА (ДОГОВОРА)</t>
  </si>
  <si>
    <t>Стоимость, 
всего</t>
  </si>
  <si>
    <t>Поставщик / Исполнитель №1</t>
  </si>
  <si>
    <t>Цена, 
за единицу</t>
  </si>
  <si>
    <t>Поставщик / Исполнитель №2</t>
  </si>
  <si>
    <t>Поставщик / Исполнитель №3</t>
  </si>
  <si>
    <t>Цены Поставщиков / Исполнителей, руб.</t>
  </si>
  <si>
    <t>ОКПД2</t>
  </si>
  <si>
    <t xml:space="preserve">Расчет начальной (максимальной) цены контракта произведен Заказчиком путем применения метода сопоставимых рыночных цен (анализа рынка) в соответствии с частями 2 – 6 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С целью определения рыночной цены товара Заказчиком проведено маркетинговое исследование рынка товаров, представленных на функционирующем рынке и соответствующих сформированному Заказчиком описанию объекта закупки. </t>
  </si>
  <si>
    <t>[выберите позицию справочника]</t>
  </si>
  <si>
    <t>В качестве источников информации о ценах Заказчиком использована информация о стоимости  товаров / услуг, полученная от потенциальных поставщиков / исполнителей имеющих опыт поставки / оказания аналогичных товаров / услуг по предмету закупки в соответствии с размещенным в ЕИС запросом технико-коммерческих предложений.</t>
  </si>
  <si>
    <t>В качестве источников информации о ценах Заказчиком использована информация о стоимости  товаров / услуг, полученная от потенциальных поставщиков / исполнителей имеющих опыт поставки / оказания аналогичных товаров / услуг по предмету закупки в соответствии с направленными Заказчиком запросами технико-коммерческих предложений.</t>
  </si>
  <si>
    <t>В качестве источников информации о ценах Заказчиком использована информация о стоимости  товаров / услуг, полученная из открытых источников.</t>
  </si>
  <si>
    <t>Источник информации о НМЦК</t>
  </si>
  <si>
    <t>№ п/п</t>
  </si>
  <si>
    <t>Валюта, используемая для формирования цены контракта и расчетов с поставщиком (подрядчиком, исполнителем): Российский рубль.
Порядок применения официального курса иностранной валюты к рублю Российской Федерации: не применяется.</t>
  </si>
  <si>
    <t>Предлагаемый способ закупки</t>
  </si>
  <si>
    <t>Предлагается осуществить закупку через Единого агрегатора торговли, созданного в соответствии с Распоряжением Правительства РФ № 824-р от 28.04.2018г. «О создании единого агрегатора торговли» для проведения закупок малого объема.</t>
  </si>
  <si>
    <t>Предлагается осуществить закупку путем проведения закрытого аукциона.</t>
  </si>
  <si>
    <t>Предлагается осуществить закупку путем проведения закрытого конкурса.</t>
  </si>
  <si>
    <t>Предлагается осуществить закупку у едниственного поставщика в соответствии Федеральным законом от 18.07.2011 № 223-ФЗ «О закупках товаров, работ, услуг отдельными видами юридических лиц» и Положением о о закупке товаров, работ, услуг для нужд ФГБУ "ВНИИР".</t>
  </si>
  <si>
    <t>Предлагается осуществить закупку у едниственного поставщика в соответствии со ст.93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</si>
  <si>
    <t>КТРУ / ТРУ</t>
  </si>
  <si>
    <t>В качестве источников информации о ценах Заказчиком использована информация о стоимости  товаров / услуг, полученная из открытых источников / реестра исполненных контрактов размещенных в ЕИС.</t>
  </si>
  <si>
    <t>пн</t>
  </si>
  <si>
    <t>|формула|формулаSUM</t>
  </si>
  <si>
    <t>|формула</t>
  </si>
  <si>
    <t>количество поставщиков</t>
  </si>
  <si>
    <t>Поставщик / Исполнитель №4</t>
  </si>
  <si>
    <t>Поставщик / Исполнитель №5</t>
  </si>
  <si>
    <t>Поставщик / Исполнитель №6</t>
  </si>
  <si>
    <t>Поставщик / Исполнитель №7</t>
  </si>
  <si>
    <t>для п.3</t>
  </si>
  <si>
    <t>выбрать комментарий 1</t>
  </si>
  <si>
    <t>выбрать комментарий 2</t>
  </si>
  <si>
    <t>[выберите комментарий]</t>
  </si>
  <si>
    <t>минимальная цена контракта</t>
  </si>
  <si>
    <t>При нажатии на "+" добавляется пустая строка (при необходимости). Заполняются следующие столбцы: 2; 3; 4; 5; 7; 9; 11 (если  кол-во Поставщиков &gt; 3)</t>
  </si>
  <si>
    <t>При нажатии на "-" удаляется строка (при необходимости). Для удаления строки необходимо стать на строку и нажать на значок  "-"  в строке ИТОГО</t>
  </si>
  <si>
    <t xml:space="preserve">В случае необходимости ввода дополнительных столбцов "Постащик / Исполнитель", то для отражения в форме ставим в ячейку цифру соответствующего количества столбцов </t>
  </si>
  <si>
    <t>! ВНИМАНИЕ: в случае неправильного срабатывания кода (формулы), необходимо произвести переход с одной страницы на другую (перещелкнуть с листа НМЦК на лист Инструкция)</t>
  </si>
  <si>
    <t>Средняя арифметическая величина за единицу, руб.</t>
  </si>
  <si>
    <t>НМЦК за единицу, руб.</t>
  </si>
  <si>
    <r>
      <t>Сумма НМЦК, руб.</t>
    </r>
    <r>
      <rPr>
        <vertAlign val="superscript"/>
        <sz val="12"/>
        <rFont val="Arial"/>
        <family val="2"/>
        <charset val="204"/>
      </rPr>
      <t>1*</t>
    </r>
  </si>
  <si>
    <t>* Расчет начальной (максимальной) цены контракта выполнен в соответствии с Методическими рекомендациями (приказ Минэкономразвития России от 02.10.2013 № 567) методом сопоставимых рыночных цен с применением табличного редактора Microsoft Excel с учетом округления результата до 2 знаков после запятой.</t>
  </si>
  <si>
    <r>
      <rPr>
        <vertAlign val="superscript"/>
        <sz val="11"/>
        <rFont val="Arial"/>
        <family val="2"/>
        <charset val="204"/>
      </rPr>
      <t xml:space="preserve">1 </t>
    </r>
    <r>
      <rPr>
        <sz val="11"/>
        <rFont val="Arial"/>
        <family val="2"/>
        <charset val="204"/>
      </rPr>
      <t>Начальная (максимальная) цена контракта включает в себя все затраты, издержки и иные расходы исполнителя, в том числе налоги, сборы и другие обязательные платежи, сопутствующие услуги, связанные с исполнением контракта (договора).</t>
    </r>
  </si>
  <si>
    <t>Расчет выполнен структурным подразделением - инициатором (функциональным заказчиком) закупки, проверен и согласован Контрактной службой, структурными подразделениями - участниками процесса согласования заявки и закупочной документации, путем рассмотрения и согласования комплекта документов в системе электронного документооборота 1С:СЭД.</t>
  </si>
  <si>
    <t>||формулаSUM</t>
  </si>
  <si>
    <t>усл. ед</t>
  </si>
  <si>
    <t>шт</t>
  </si>
  <si>
    <t>мес</t>
  </si>
  <si>
    <t>л</t>
  </si>
  <si>
    <t>м2</t>
  </si>
  <si>
    <t>м3</t>
  </si>
  <si>
    <t>упак</t>
  </si>
  <si>
    <t>кг</t>
  </si>
  <si>
    <t>набор</t>
  </si>
  <si>
    <t>пач</t>
  </si>
  <si>
    <t>ящ</t>
  </si>
  <si>
    <t>кор</t>
  </si>
  <si>
    <t>мест</t>
  </si>
  <si>
    <t xml:space="preserve">вх. от __.__.202_ № ____ </t>
  </si>
  <si>
    <t>Федеральный закон</t>
  </si>
  <si>
    <t>путем закупки у единственного поставщика, закупки до 600 т.р.</t>
  </si>
  <si>
    <t>путем закупки у единственного поставщика, ст. 93</t>
  </si>
  <si>
    <t>путем закупки у единственного поставщика  в соответствии с Положением о закупках</t>
  </si>
  <si>
    <t>путем проведения закрытого аукциона в электронной форме</t>
  </si>
  <si>
    <t>путем проведения закрытого конкурса в электронной форме</t>
  </si>
  <si>
    <t>Предлагается осуществить закупку:</t>
  </si>
  <si>
    <t>44-ФЗ</t>
  </si>
  <si>
    <t>223-ФЗ</t>
  </si>
  <si>
    <t>в соответствии с Федеральным законом от 05.04.2013 N 44-ФЗ «О контрактной системе в сфере закупок товаров, работ, услуг для обеспечения государственных и муниципальных нужд»</t>
  </si>
  <si>
    <t>шт.</t>
  </si>
  <si>
    <t>закупка Березка-ЕАТ, созданный в соответствии с Распоряжением Правительства РФ от 28.04.2018 N 824-р</t>
  </si>
  <si>
    <t>в соответствии с Федеральным законом от 18.07.2011 N 223-ФЗ «О закупках товаров, работ, услуг отдельными видами юридических лиц»</t>
  </si>
  <si>
    <t>ООО "Торговый дом Пищевые Технологии" № ТДНН-000715 от 13.05.2026</t>
  </si>
  <si>
    <t>открытый источник RestoModa</t>
  </si>
  <si>
    <t>открытый источник Ресторан Комплект</t>
  </si>
  <si>
    <t>Мясорубка</t>
  </si>
  <si>
    <t>закупки мясорубки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</si>
</sst>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3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A7D00"/>
      <name val="Calibri"/>
      <family val="2"/>
      <charset val="204"/>
    </font>
    <font>
      <sz val="11"/>
      <color rgb="FFFFFFFF"/>
      <name val="Calibri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2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0"/>
      <name val="Arial"/>
      <family val="2"/>
      <charset val="204"/>
    </font>
    <font>
      <sz val="12"/>
      <color theme="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1"/>
      <color rgb="FFC00000"/>
      <name val="Arial"/>
      <family val="2"/>
      <charset val="204"/>
    </font>
    <font>
      <sz val="8"/>
      <name val="Arial"/>
      <family val="2"/>
      <charset val="204"/>
    </font>
    <font>
      <b/>
      <sz val="12"/>
      <color theme="0" tint="-0.34998626667073579"/>
      <name val="Arial"/>
      <family val="2"/>
      <charset val="204"/>
    </font>
    <font>
      <b/>
      <sz val="12"/>
      <color theme="0"/>
      <name val="Arial"/>
      <family val="2"/>
      <charset val="204"/>
    </font>
    <font>
      <vertAlign val="superscript"/>
      <sz val="11"/>
      <name val="Arial"/>
      <family val="2"/>
      <charset val="204"/>
    </font>
    <font>
      <vertAlign val="superscript"/>
      <sz val="12"/>
      <name val="Arial"/>
      <family val="2"/>
      <charset val="204"/>
    </font>
    <font>
      <sz val="11"/>
      <color theme="0" tint="-0.499984740745262"/>
      <name val="Arial"/>
      <family val="2"/>
      <charset val="204"/>
    </font>
    <font>
      <i/>
      <sz val="9"/>
      <color theme="0" tint="-0.499984740745262"/>
      <name val="Arial"/>
      <family val="2"/>
      <charset val="204"/>
    </font>
    <font>
      <i/>
      <sz val="13"/>
      <color theme="0" tint="-0.499984740745262"/>
      <name val="Arial"/>
      <family val="2"/>
      <charset val="204"/>
    </font>
    <font>
      <i/>
      <sz val="12"/>
      <color theme="0" tint="-0.499984740745262"/>
      <name val="Arial"/>
      <family val="2"/>
      <charset val="204"/>
    </font>
    <font>
      <sz val="12"/>
      <color rgb="FF555555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B9BD5"/>
        <bgColor rgb="FF808080"/>
      </patternFill>
    </fill>
    <fill>
      <patternFill patternType="solid">
        <fgColor rgb="FFDEEBF7"/>
        <bgColor rgb="FFCC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</borders>
  <cellStyleXfs count="7">
    <xf numFmtId="0" fontId="0" fillId="0" borderId="0"/>
    <xf numFmtId="0" fontId="4" fillId="0" borderId="1"/>
    <xf numFmtId="0" fontId="5" fillId="3" borderId="0" applyBorder="0" applyProtection="0"/>
    <xf numFmtId="0" fontId="3" fillId="0" borderId="0"/>
    <xf numFmtId="43" fontId="14" fillId="0" borderId="0" applyFont="0" applyFill="0" applyBorder="0" applyAlignment="0" applyProtection="0"/>
    <xf numFmtId="0" fontId="14" fillId="0" borderId="0"/>
    <xf numFmtId="0" fontId="1" fillId="0" borderId="0"/>
  </cellStyleXfs>
  <cellXfs count="83">
    <xf numFmtId="0" fontId="0" fillId="0" borderId="0" xfId="0"/>
    <xf numFmtId="0" fontId="6" fillId="4" borderId="5" xfId="2" applyFont="1" applyFill="1" applyBorder="1" applyAlignment="1" applyProtection="1">
      <alignment horizontal="center" vertical="center" wrapText="1"/>
    </xf>
    <xf numFmtId="0" fontId="3" fillId="0" borderId="0" xfId="3"/>
    <xf numFmtId="0" fontId="7" fillId="0" borderId="5" xfId="3" applyFont="1" applyBorder="1" applyAlignment="1">
      <alignment horizontal="left" vertical="center" wrapText="1" indent="1"/>
    </xf>
    <xf numFmtId="0" fontId="8" fillId="0" borderId="5" xfId="3" applyFont="1" applyBorder="1" applyAlignment="1">
      <alignment horizontal="left" vertical="center" wrapText="1" indent="1"/>
    </xf>
    <xf numFmtId="0" fontId="8" fillId="0" borderId="0" xfId="3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2" xfId="0" applyFont="1" applyBorder="1" applyAlignment="1">
      <alignment horizontal="center" vertical="center" wrapText="1"/>
    </xf>
    <xf numFmtId="4" fontId="10" fillId="0" borderId="0" xfId="0" applyNumberFormat="1" applyFont="1"/>
    <xf numFmtId="4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top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3" fontId="15" fillId="0" borderId="0" xfId="4" applyFont="1" applyBorder="1" applyAlignment="1" applyProtection="1"/>
    <xf numFmtId="0" fontId="15" fillId="0" borderId="0" xfId="0" applyFont="1"/>
    <xf numFmtId="0" fontId="16" fillId="0" borderId="0" xfId="0" applyFont="1" applyAlignment="1">
      <alignment horizontal="left" vertical="center"/>
    </xf>
    <xf numFmtId="4" fontId="12" fillId="0" borderId="2" xfId="0" applyNumberFormat="1" applyFont="1" applyBorder="1" applyAlignment="1" applyProtection="1">
      <alignment horizontal="center" vertical="center" wrapText="1"/>
      <protection locked="0"/>
    </xf>
    <xf numFmtId="4" fontId="11" fillId="2" borderId="2" xfId="0" applyNumberFormat="1" applyFont="1" applyFill="1" applyBorder="1" applyAlignment="1" applyProtection="1">
      <alignment horizontal="center" vertical="center" wrapText="1"/>
      <protection hidden="1"/>
    </xf>
    <xf numFmtId="4" fontId="11" fillId="0" borderId="2" xfId="0" applyNumberFormat="1" applyFont="1" applyBorder="1" applyAlignment="1" applyProtection="1">
      <alignment horizontal="center" vertical="center" wrapText="1"/>
      <protection hidden="1"/>
    </xf>
    <xf numFmtId="10" fontId="11" fillId="0" borderId="2" xfId="1" applyNumberFormat="1" applyFont="1" applyBorder="1" applyAlignment="1" applyProtection="1">
      <alignment horizontal="center" vertical="center" wrapText="1"/>
      <protection hidden="1"/>
    </xf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 indent="1"/>
    </xf>
    <xf numFmtId="0" fontId="17" fillId="0" borderId="0" xfId="0" applyFont="1" applyAlignment="1">
      <alignment horizontal="center" vertical="center"/>
    </xf>
    <xf numFmtId="0" fontId="2" fillId="0" borderId="0" xfId="3" applyFont="1"/>
    <xf numFmtId="0" fontId="10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6" fillId="4" borderId="0" xfId="2" applyFont="1" applyFill="1" applyBorder="1" applyAlignment="1" applyProtection="1">
      <alignment horizontal="center" vertical="center" wrapText="1"/>
    </xf>
    <xf numFmtId="0" fontId="20" fillId="0" borderId="0" xfId="5" applyFont="1"/>
    <xf numFmtId="0" fontId="21" fillId="0" borderId="0" xfId="0" applyFont="1"/>
    <xf numFmtId="0" fontId="22" fillId="5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4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23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4" fontId="15" fillId="2" borderId="2" xfId="0" applyNumberFormat="1" applyFont="1" applyFill="1" applyBorder="1" applyAlignment="1" applyProtection="1">
      <alignment horizontal="center" vertical="center" wrapText="1"/>
      <protection hidden="1"/>
    </xf>
    <xf numFmtId="4" fontId="27" fillId="0" borderId="0" xfId="0" applyNumberFormat="1" applyFont="1" applyAlignment="1">
      <alignment vertical="top"/>
    </xf>
    <xf numFmtId="0" fontId="27" fillId="0" borderId="0" xfId="0" applyFont="1" applyAlignment="1">
      <alignment vertical="top"/>
    </xf>
    <xf numFmtId="0" fontId="28" fillId="0" borderId="0" xfId="0" applyFont="1" applyAlignment="1">
      <alignment horizontal="right" vertical="top"/>
    </xf>
    <xf numFmtId="0" fontId="27" fillId="0" borderId="0" xfId="0" applyFont="1"/>
    <xf numFmtId="0" fontId="29" fillId="0" borderId="0" xfId="0" applyFont="1"/>
    <xf numFmtId="0" fontId="8" fillId="0" borderId="5" xfId="3" applyFont="1" applyBorder="1" applyAlignment="1">
      <alignment horizontal="center" vertical="center" wrapText="1"/>
    </xf>
    <xf numFmtId="0" fontId="3" fillId="0" borderId="0" xfId="3" applyAlignment="1">
      <alignment horizontal="center"/>
    </xf>
    <xf numFmtId="0" fontId="7" fillId="0" borderId="5" xfId="6" applyFont="1" applyBorder="1" applyAlignment="1">
      <alignment horizontal="left" vertical="center" wrapText="1" indent="1"/>
    </xf>
    <xf numFmtId="0" fontId="8" fillId="0" borderId="5" xfId="6" applyFont="1" applyBorder="1" applyAlignment="1">
      <alignment horizontal="left" vertical="center" wrapText="1" indent="1"/>
    </xf>
    <xf numFmtId="0" fontId="30" fillId="0" borderId="0" xfId="0" applyFont="1" applyAlignment="1">
      <alignment horizontal="right" vertical="top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 indent="1"/>
    </xf>
    <xf numFmtId="0" fontId="9" fillId="0" borderId="0" xfId="0" applyFont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31" fillId="0" borderId="0" xfId="0" applyFont="1"/>
    <xf numFmtId="0" fontId="18" fillId="0" borderId="2" xfId="0" applyFont="1" applyBorder="1" applyAlignment="1">
      <alignment horizontal="center" vertical="center"/>
    </xf>
    <xf numFmtId="0" fontId="32" fillId="6" borderId="0" xfId="3" applyFont="1" applyFill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6" fillId="4" borderId="6" xfId="2" applyFont="1" applyFill="1" applyBorder="1" applyAlignment="1" applyProtection="1">
      <alignment horizontal="center" vertical="top" wrapText="1"/>
    </xf>
    <xf numFmtId="0" fontId="6" fillId="4" borderId="0" xfId="2" applyFont="1" applyFill="1" applyBorder="1" applyAlignment="1" applyProtection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</cellXfs>
  <cellStyles count="7">
    <cellStyle name="Excel Built-in Accent5" xfId="2" xr:uid="{00000000-0005-0000-0000-000000000000}"/>
    <cellStyle name="Excel Built-in Linked Cell" xfId="1" xr:uid="{00000000-0005-0000-0000-000001000000}"/>
    <cellStyle name="Обычный" xfId="0" builtinId="0"/>
    <cellStyle name="Обычный 2" xfId="3" xr:uid="{00000000-0005-0000-0000-000003000000}"/>
    <cellStyle name="Обычный 2 2" xfId="6" xr:uid="{00000000-0005-0000-0000-000004000000}"/>
    <cellStyle name="Обычный 3" xfId="5" xr:uid="{00000000-0005-0000-0000-000005000000}"/>
    <cellStyle name="Финансовый" xfId="4" builtinId="3"/>
  </cellStyles>
  <dxfs count="8">
    <dxf>
      <font>
        <color rgb="FFFF0000"/>
      </font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1"/>
      <rgbColor rgb="FFFA7D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3</xdr:row>
      <xdr:rowOff>9525</xdr:rowOff>
    </xdr:from>
    <xdr:to>
      <xdr:col>18</xdr:col>
      <xdr:colOff>440531</xdr:colOff>
      <xdr:row>28</xdr:row>
      <xdr:rowOff>19049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8" b="595"/>
        <a:stretch/>
      </xdr:blipFill>
      <xdr:spPr bwMode="auto">
        <a:xfrm>
          <a:off x="581025" y="545306"/>
          <a:ext cx="11539537" cy="4474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507837</xdr:colOff>
      <xdr:row>4</xdr:row>
      <xdr:rowOff>9525</xdr:rowOff>
    </xdr:from>
    <xdr:to>
      <xdr:col>14</xdr:col>
      <xdr:colOff>51197</xdr:colOff>
      <xdr:row>4</xdr:row>
      <xdr:rowOff>19050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7645635" y="723900"/>
          <a:ext cx="1490031" cy="9525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350745</xdr:colOff>
      <xdr:row>9</xdr:row>
      <xdr:rowOff>95250</xdr:rowOff>
    </xdr:from>
    <xdr:to>
      <xdr:col>14</xdr:col>
      <xdr:colOff>28575</xdr:colOff>
      <xdr:row>9</xdr:row>
      <xdr:rowOff>104775</xdr:rowOff>
    </xdr:to>
    <xdr:cxnSp macro="">
      <xdr:nvCxnSpPr>
        <xdr:cNvPr id="8" name="Прямая со стрелко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7056345" y="1619250"/>
          <a:ext cx="1506630" cy="9525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19</xdr:row>
      <xdr:rowOff>38101</xdr:rowOff>
    </xdr:from>
    <xdr:to>
      <xdr:col>4</xdr:col>
      <xdr:colOff>161925</xdr:colOff>
      <xdr:row>20</xdr:row>
      <xdr:rowOff>9525</xdr:rowOff>
    </xdr:to>
    <xdr:cxnSp macro="">
      <xdr:nvCxnSpPr>
        <xdr:cNvPr id="9" name="Прямая со стрелко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 flipV="1">
          <a:off x="1821657" y="3657601"/>
          <a:ext cx="769143" cy="161924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430867</xdr:colOff>
      <xdr:row>22</xdr:row>
      <xdr:rowOff>47625</xdr:rowOff>
    </xdr:from>
    <xdr:to>
      <xdr:col>8</xdr:col>
      <xdr:colOff>219075</xdr:colOff>
      <xdr:row>22</xdr:row>
      <xdr:rowOff>47625</xdr:rowOff>
    </xdr:to>
    <xdr:cxnSp macro="">
      <xdr:nvCxnSpPr>
        <xdr:cNvPr id="10" name="Прямая со стрелко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H="1">
          <a:off x="4088467" y="4048125"/>
          <a:ext cx="1007408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251573</xdr:colOff>
      <xdr:row>23</xdr:row>
      <xdr:rowOff>161925</xdr:rowOff>
    </xdr:from>
    <xdr:to>
      <xdr:col>15</xdr:col>
      <xdr:colOff>209550</xdr:colOff>
      <xdr:row>23</xdr:row>
      <xdr:rowOff>161925</xdr:rowOff>
    </xdr:to>
    <xdr:cxnSp macro="">
      <xdr:nvCxnSpPr>
        <xdr:cNvPr id="11" name="Прямая со стрелко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 flipV="1">
          <a:off x="8176373" y="4352925"/>
          <a:ext cx="1177177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101414</xdr:colOff>
      <xdr:row>18</xdr:row>
      <xdr:rowOff>19049</xdr:rowOff>
    </xdr:from>
    <xdr:to>
      <xdr:col>19</xdr:col>
      <xdr:colOff>535081</xdr:colOff>
      <xdr:row>18</xdr:row>
      <xdr:rowOff>19050</xdr:rowOff>
    </xdr:to>
    <xdr:cxnSp macro="">
      <xdr:nvCxnSpPr>
        <xdr:cNvPr id="12" name="Прямая со стрелко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>
          <a:off x="11074214" y="3257549"/>
          <a:ext cx="1043267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138393</xdr:colOff>
      <xdr:row>3</xdr:row>
      <xdr:rowOff>57150</xdr:rowOff>
    </xdr:from>
    <xdr:to>
      <xdr:col>17</xdr:col>
      <xdr:colOff>234764</xdr:colOff>
      <xdr:row>4</xdr:row>
      <xdr:rowOff>161924</xdr:rowOff>
    </xdr:to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672793" y="438150"/>
          <a:ext cx="1925171" cy="295274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Заполняется вручную</a:t>
          </a:r>
        </a:p>
      </xdr:txBody>
    </xdr:sp>
    <xdr:clientData/>
  </xdr:twoCellAnchor>
  <xdr:twoCellAnchor>
    <xdr:from>
      <xdr:col>14</xdr:col>
      <xdr:colOff>85165</xdr:colOff>
      <xdr:row>8</xdr:row>
      <xdr:rowOff>133349</xdr:rowOff>
    </xdr:from>
    <xdr:to>
      <xdr:col>19</xdr:col>
      <xdr:colOff>148478</xdr:colOff>
      <xdr:row>10</xdr:row>
      <xdr:rowOff>38099</xdr:rowOff>
    </xdr:to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8619565" y="1466849"/>
          <a:ext cx="3111313" cy="285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Выбирается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из выпадающего списка</a:t>
          </a:r>
          <a:endParaRPr lang="ru-RU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573181</xdr:colOff>
      <xdr:row>17</xdr:row>
      <xdr:rowOff>66674</xdr:rowOff>
    </xdr:from>
    <xdr:to>
      <xdr:col>23</xdr:col>
      <xdr:colOff>59952</xdr:colOff>
      <xdr:row>18</xdr:row>
      <xdr:rowOff>171448</xdr:rowOff>
    </xdr:to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2155581" y="3114674"/>
          <a:ext cx="1925171" cy="295274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Заполняется вручную</a:t>
          </a:r>
        </a:p>
      </xdr:txBody>
    </xdr:sp>
    <xdr:clientData/>
  </xdr:twoCellAnchor>
  <xdr:twoCellAnchor>
    <xdr:from>
      <xdr:col>8</xdr:col>
      <xdr:colOff>245969</xdr:colOff>
      <xdr:row>21</xdr:row>
      <xdr:rowOff>57149</xdr:rowOff>
    </xdr:from>
    <xdr:to>
      <xdr:col>13</xdr:col>
      <xdr:colOff>309283</xdr:colOff>
      <xdr:row>22</xdr:row>
      <xdr:rowOff>152399</xdr:rowOff>
    </xdr:to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122769" y="3867149"/>
          <a:ext cx="3111314" cy="285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Выбирается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из выпадающего списка</a:t>
          </a:r>
          <a:endParaRPr lang="ru-RU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266701</xdr:colOff>
      <xdr:row>22</xdr:row>
      <xdr:rowOff>85723</xdr:rowOff>
    </xdr:from>
    <xdr:to>
      <xdr:col>19</xdr:col>
      <xdr:colOff>285751</xdr:colOff>
      <xdr:row>26</xdr:row>
      <xdr:rowOff>161924</xdr:rowOff>
    </xdr:to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9410701" y="4086223"/>
          <a:ext cx="2457450" cy="838201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Цена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Контракта (Договора) проставляется автоматически в зависимости от выбранного способа проведения закупки</a:t>
          </a:r>
          <a:endParaRPr lang="ru-RU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191061</xdr:colOff>
      <xdr:row>19</xdr:row>
      <xdr:rowOff>85724</xdr:rowOff>
    </xdr:from>
    <xdr:to>
      <xdr:col>7</xdr:col>
      <xdr:colOff>480033</xdr:colOff>
      <xdr:row>20</xdr:row>
      <xdr:rowOff>161924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619936" y="3705224"/>
          <a:ext cx="2110628" cy="26670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Добавление пустой строки</a:t>
          </a:r>
        </a:p>
      </xdr:txBody>
    </xdr:sp>
    <xdr:clientData/>
  </xdr:twoCellAnchor>
  <xdr:twoCellAnchor>
    <xdr:from>
      <xdr:col>19</xdr:col>
      <xdr:colOff>77880</xdr:colOff>
      <xdr:row>11</xdr:row>
      <xdr:rowOff>10645</xdr:rowOff>
    </xdr:from>
    <xdr:to>
      <xdr:col>23</xdr:col>
      <xdr:colOff>152400</xdr:colOff>
      <xdr:row>16</xdr:row>
      <xdr:rowOff>95250</xdr:rowOff>
    </xdr:to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1660280" y="1915645"/>
          <a:ext cx="2512920" cy="1037105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Наименование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товара, работы услуги; кол-ва/объем; ед.изм; цена за ед.измерения; документ дата, номер  з</a:t>
          </a:r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аполняется вручную</a:t>
          </a:r>
        </a:p>
      </xdr:txBody>
    </xdr:sp>
    <xdr:clientData/>
  </xdr:twoCellAnchor>
  <xdr:twoCellAnchor>
    <xdr:from>
      <xdr:col>1</xdr:col>
      <xdr:colOff>533400</xdr:colOff>
      <xdr:row>18</xdr:row>
      <xdr:rowOff>19050</xdr:rowOff>
    </xdr:from>
    <xdr:to>
      <xdr:col>2</xdr:col>
      <xdr:colOff>438150</xdr:colOff>
      <xdr:row>19</xdr:row>
      <xdr:rowOff>66675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143000" y="3257550"/>
          <a:ext cx="514350" cy="238125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600075</xdr:colOff>
      <xdr:row>8</xdr:row>
      <xdr:rowOff>133349</xdr:rowOff>
    </xdr:from>
    <xdr:to>
      <xdr:col>13</xdr:col>
      <xdr:colOff>238125</xdr:colOff>
      <xdr:row>10</xdr:row>
      <xdr:rowOff>47625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7915275" y="1466849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2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173692</xdr:colOff>
      <xdr:row>21</xdr:row>
      <xdr:rowOff>76200</xdr:rowOff>
    </xdr:from>
    <xdr:to>
      <xdr:col>7</xdr:col>
      <xdr:colOff>421342</xdr:colOff>
      <xdr:row>22</xdr:row>
      <xdr:rowOff>180976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40892" y="3886200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4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566737</xdr:colOff>
      <xdr:row>38</xdr:row>
      <xdr:rowOff>7144</xdr:rowOff>
    </xdr:from>
    <xdr:to>
      <xdr:col>1</xdr:col>
      <xdr:colOff>245268</xdr:colOff>
      <xdr:row>39</xdr:row>
      <xdr:rowOff>7144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66737" y="7281863"/>
          <a:ext cx="285750" cy="452437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2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9525</xdr:colOff>
      <xdr:row>38</xdr:row>
      <xdr:rowOff>9525</xdr:rowOff>
    </xdr:from>
    <xdr:to>
      <xdr:col>10</xdr:col>
      <xdr:colOff>257175</xdr:colOff>
      <xdr:row>39</xdr:row>
      <xdr:rowOff>28575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6715125" y="5343525"/>
          <a:ext cx="247650" cy="476250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4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321469</xdr:colOff>
      <xdr:row>19</xdr:row>
      <xdr:rowOff>1</xdr:rowOff>
    </xdr:from>
    <xdr:to>
      <xdr:col>3</xdr:col>
      <xdr:colOff>569119</xdr:colOff>
      <xdr:row>20</xdr:row>
      <xdr:rowOff>104777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143125" y="3619501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3</a:t>
          </a:r>
        </a:p>
      </xdr:txBody>
    </xdr:sp>
    <xdr:clientData/>
  </xdr:twoCellAnchor>
  <xdr:twoCellAnchor>
    <xdr:from>
      <xdr:col>1</xdr:col>
      <xdr:colOff>19050</xdr:colOff>
      <xdr:row>48</xdr:row>
      <xdr:rowOff>19050</xdr:rowOff>
    </xdr:from>
    <xdr:to>
      <xdr:col>1</xdr:col>
      <xdr:colOff>266700</xdr:colOff>
      <xdr:row>49</xdr:row>
      <xdr:rowOff>123826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628650" y="8401050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3</a:t>
          </a:r>
        </a:p>
      </xdr:txBody>
    </xdr:sp>
    <xdr:clientData/>
  </xdr:twoCellAnchor>
  <xdr:twoCellAnchor editAs="oneCell">
    <xdr:from>
      <xdr:col>0</xdr:col>
      <xdr:colOff>559594</xdr:colOff>
      <xdr:row>0</xdr:row>
      <xdr:rowOff>142875</xdr:rowOff>
    </xdr:from>
    <xdr:to>
      <xdr:col>22</xdr:col>
      <xdr:colOff>327963</xdr:colOff>
      <xdr:row>2</xdr:row>
      <xdr:rowOff>38966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r="22836" b="96223"/>
        <a:stretch/>
      </xdr:blipFill>
      <xdr:spPr>
        <a:xfrm>
          <a:off x="559594" y="142875"/>
          <a:ext cx="13127182" cy="277091"/>
        </a:xfrm>
        <a:prstGeom prst="rect">
          <a:avLst/>
        </a:prstGeom>
      </xdr:spPr>
    </xdr:pic>
    <xdr:clientData/>
  </xdr:twoCellAnchor>
  <xdr:twoCellAnchor>
    <xdr:from>
      <xdr:col>4</xdr:col>
      <xdr:colOff>381001</xdr:colOff>
      <xdr:row>1</xdr:row>
      <xdr:rowOff>61912</xdr:rowOff>
    </xdr:from>
    <xdr:to>
      <xdr:col>5</xdr:col>
      <xdr:colOff>436031</xdr:colOff>
      <xdr:row>1</xdr:row>
      <xdr:rowOff>69286</xdr:rowOff>
    </xdr:to>
    <xdr:cxnSp macro="">
      <xdr:nvCxnSpPr>
        <xdr:cNvPr id="25" name="Прямая со стрелко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flipH="1">
          <a:off x="2809876" y="252412"/>
          <a:ext cx="662249" cy="7374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307722</xdr:colOff>
      <xdr:row>0</xdr:row>
      <xdr:rowOff>109535</xdr:rowOff>
    </xdr:from>
    <xdr:to>
      <xdr:col>11</xdr:col>
      <xdr:colOff>301624</xdr:colOff>
      <xdr:row>1</xdr:row>
      <xdr:rowOff>182561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3363660" y="109535"/>
          <a:ext cx="3661027" cy="255589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Указать</a:t>
          </a:r>
          <a:r>
            <a:rPr lang="ru-RU" sz="11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количество поставщиков</a:t>
          </a:r>
          <a:endParaRPr lang="ru-RU" sz="11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527041</xdr:colOff>
      <xdr:row>0</xdr:row>
      <xdr:rowOff>71437</xdr:rowOff>
    </xdr:from>
    <xdr:to>
      <xdr:col>5</xdr:col>
      <xdr:colOff>166389</xdr:colOff>
      <xdr:row>1</xdr:row>
      <xdr:rowOff>176213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955916" y="71437"/>
          <a:ext cx="246567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1</a:t>
          </a:r>
        </a:p>
      </xdr:txBody>
    </xdr:sp>
    <xdr:clientData/>
  </xdr:twoCellAnchor>
  <xdr:twoCellAnchor editAs="oneCell">
    <xdr:from>
      <xdr:col>2</xdr:col>
      <xdr:colOff>59530</xdr:colOff>
      <xdr:row>50</xdr:row>
      <xdr:rowOff>130968</xdr:rowOff>
    </xdr:from>
    <xdr:to>
      <xdr:col>10</xdr:col>
      <xdr:colOff>413550</xdr:colOff>
      <xdr:row>53</xdr:row>
      <xdr:rowOff>4832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791"/>
        <a:stretch/>
      </xdr:blipFill>
      <xdr:spPr>
        <a:xfrm>
          <a:off x="1273968" y="9775031"/>
          <a:ext cx="5211770" cy="44536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583406</xdr:colOff>
      <xdr:row>29</xdr:row>
      <xdr:rowOff>95250</xdr:rowOff>
    </xdr:from>
    <xdr:to>
      <xdr:col>5</xdr:col>
      <xdr:colOff>294708</xdr:colOff>
      <xdr:row>32</xdr:row>
      <xdr:rowOff>66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0625" y="5655469"/>
          <a:ext cx="2140177" cy="476316"/>
        </a:xfrm>
        <a:prstGeom prst="rect">
          <a:avLst/>
        </a:prstGeom>
      </xdr:spPr>
    </xdr:pic>
    <xdr:clientData/>
  </xdr:twoCellAnchor>
  <xdr:twoCellAnchor editAs="oneCell">
    <xdr:from>
      <xdr:col>5</xdr:col>
      <xdr:colOff>583407</xdr:colOff>
      <xdr:row>29</xdr:row>
      <xdr:rowOff>95251</xdr:rowOff>
    </xdr:from>
    <xdr:to>
      <xdr:col>8</xdr:col>
      <xdr:colOff>11907</xdr:colOff>
      <xdr:row>36</xdr:row>
      <xdr:rowOff>163361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0829" b="7954"/>
        <a:stretch/>
      </xdr:blipFill>
      <xdr:spPr>
        <a:xfrm>
          <a:off x="3619501" y="5655470"/>
          <a:ext cx="1250156" cy="1401610"/>
        </a:xfrm>
        <a:prstGeom prst="rect">
          <a:avLst/>
        </a:prstGeom>
      </xdr:spPr>
    </xdr:pic>
    <xdr:clientData/>
  </xdr:twoCellAnchor>
  <xdr:twoCellAnchor>
    <xdr:from>
      <xdr:col>1</xdr:col>
      <xdr:colOff>59531</xdr:colOff>
      <xdr:row>27</xdr:row>
      <xdr:rowOff>178594</xdr:rowOff>
    </xdr:from>
    <xdr:to>
      <xdr:col>1</xdr:col>
      <xdr:colOff>306098</xdr:colOff>
      <xdr:row>29</xdr:row>
      <xdr:rowOff>57151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666750" y="5322094"/>
          <a:ext cx="246567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1</a:t>
          </a:r>
        </a:p>
      </xdr:txBody>
    </xdr:sp>
    <xdr:clientData/>
  </xdr:twoCellAnchor>
  <xdr:twoCellAnchor editAs="oneCell">
    <xdr:from>
      <xdr:col>1</xdr:col>
      <xdr:colOff>500063</xdr:colOff>
      <xdr:row>18</xdr:row>
      <xdr:rowOff>21432</xdr:rowOff>
    </xdr:from>
    <xdr:to>
      <xdr:col>2</xdr:col>
      <xdr:colOff>521494</xdr:colOff>
      <xdr:row>19</xdr:row>
      <xdr:rowOff>78154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220" t="16507" r="63448" b="958"/>
        <a:stretch/>
      </xdr:blipFill>
      <xdr:spPr>
        <a:xfrm>
          <a:off x="1107282" y="3450432"/>
          <a:ext cx="628650" cy="247222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9</xdr:col>
      <xdr:colOff>59532</xdr:colOff>
      <xdr:row>3</xdr:row>
      <xdr:rowOff>119063</xdr:rowOff>
    </xdr:from>
    <xdr:to>
      <xdr:col>11</xdr:col>
      <xdr:colOff>202406</xdr:colOff>
      <xdr:row>4</xdr:row>
      <xdr:rowOff>125016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56CF20D-8DE7-40D6-9618-2C107A2B8446}"/>
            </a:ext>
          </a:extLst>
        </xdr:cNvPr>
        <xdr:cNvSpPr/>
      </xdr:nvSpPr>
      <xdr:spPr>
        <a:xfrm>
          <a:off x="5899548" y="654844"/>
          <a:ext cx="1440656" cy="184547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788894</xdr:colOff>
      <xdr:row>17</xdr:row>
      <xdr:rowOff>197224</xdr:rowOff>
    </xdr:from>
    <xdr:to>
      <xdr:col>1</xdr:col>
      <xdr:colOff>1148894</xdr:colOff>
      <xdr:row>17</xdr:row>
      <xdr:rowOff>557224</xdr:rowOff>
    </xdr:to>
    <xdr:sp macro="[0]!add_str" textlink="">
      <xdr:nvSpPr>
        <xdr:cNvPr id="2" name="Скругленный прямоугольни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62635" y="5871883"/>
          <a:ext cx="360000" cy="36000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 cap="none" spc="0">
              <a:ln w="22225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</a:rPr>
            <a:t>+</a:t>
          </a:r>
        </a:p>
        <a:p>
          <a:pPr algn="ctr"/>
          <a:endParaRPr lang="ru-RU" sz="1400" b="1" cap="none" spc="0">
            <a:ln w="22225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</a:endParaRPr>
        </a:p>
      </xdr:txBody>
    </xdr:sp>
    <xdr:clientData fPrintsWithSheet="0"/>
  </xdr:twoCellAnchor>
  <xdr:twoCellAnchor>
    <xdr:from>
      <xdr:col>1</xdr:col>
      <xdr:colOff>1317812</xdr:colOff>
      <xdr:row>17</xdr:row>
      <xdr:rowOff>197224</xdr:rowOff>
    </xdr:from>
    <xdr:to>
      <xdr:col>1</xdr:col>
      <xdr:colOff>1677812</xdr:colOff>
      <xdr:row>17</xdr:row>
      <xdr:rowOff>557224</xdr:rowOff>
    </xdr:to>
    <xdr:sp macro="[0]!del_str" textlink="">
      <xdr:nvSpPr>
        <xdr:cNvPr id="6" name="Скругленный прямоугольни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891553" y="5871883"/>
          <a:ext cx="360000" cy="36000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cap="none" spc="0">
              <a:ln w="22225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</a:rPr>
            <a:t>-</a:t>
          </a:r>
          <a:endParaRPr lang="ru-RU" sz="1400" b="1" cap="none" spc="0">
            <a:ln w="22225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</a:endParaRPr>
        </a:p>
      </xdr:txBody>
    </xdr:sp>
    <xdr:clientData fPrintsWithSheet="0"/>
  </xdr:twoCellAnchor>
  <xdr:twoCellAnchor>
    <xdr:from>
      <xdr:col>20</xdr:col>
      <xdr:colOff>38100</xdr:colOff>
      <xdr:row>9</xdr:row>
      <xdr:rowOff>1228725</xdr:rowOff>
    </xdr:from>
    <xdr:to>
      <xdr:col>22</xdr:col>
      <xdr:colOff>0</xdr:colOff>
      <xdr:row>9</xdr:row>
      <xdr:rowOff>1581150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27075" y="2905125"/>
          <a:ext cx="1571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5" tint="0.39997558519241921"/>
    <pageSetUpPr fitToPage="1"/>
  </sheetPr>
  <dimension ref="A1:L15"/>
  <sheetViews>
    <sheetView topLeftCell="F1" zoomScale="85" zoomScaleNormal="85" workbookViewId="0">
      <pane ySplit="1" topLeftCell="A2" activePane="bottomLeft" state="frozen"/>
      <selection pane="bottomLeft" activeCell="L6" sqref="L6"/>
    </sheetView>
  </sheetViews>
  <sheetFormatPr defaultColWidth="9.140625" defaultRowHeight="15" x14ac:dyDescent="0.25"/>
  <cols>
    <col min="1" max="1" width="105.140625" style="5" customWidth="1"/>
    <col min="2" max="2" width="52" style="5" customWidth="1"/>
    <col min="3" max="3" width="4.28515625" style="5" customWidth="1"/>
    <col min="4" max="4" width="28.42578125" style="2" customWidth="1"/>
    <col min="5" max="5" width="14.85546875" style="2" customWidth="1"/>
    <col min="6" max="6" width="38.5703125" style="2" customWidth="1"/>
    <col min="7" max="7" width="26.140625" style="2" customWidth="1"/>
    <col min="8" max="8" width="42.140625" style="2" customWidth="1"/>
    <col min="9" max="9" width="42.5703125" style="2" customWidth="1"/>
    <col min="10" max="16384" width="9.140625" style="2"/>
  </cols>
  <sheetData>
    <row r="1" spans="1:12" x14ac:dyDescent="0.25">
      <c r="A1" s="1" t="s">
        <v>19</v>
      </c>
      <c r="B1" s="1" t="s">
        <v>22</v>
      </c>
      <c r="C1" s="31"/>
      <c r="D1" s="28" t="s">
        <v>38</v>
      </c>
      <c r="E1" s="62"/>
      <c r="F1" s="1" t="s">
        <v>68</v>
      </c>
      <c r="H1" s="1" t="s">
        <v>75</v>
      </c>
      <c r="I1" s="1" t="s">
        <v>76</v>
      </c>
    </row>
    <row r="2" spans="1:12" ht="58.5" customHeight="1" x14ac:dyDescent="0.25">
      <c r="A2" s="3" t="s">
        <v>15</v>
      </c>
      <c r="B2" s="3" t="s">
        <v>15</v>
      </c>
      <c r="C2" s="3"/>
      <c r="D2" s="3" t="s">
        <v>41</v>
      </c>
      <c r="F2" s="52" t="s">
        <v>15</v>
      </c>
      <c r="G2" s="52" t="s">
        <v>15</v>
      </c>
      <c r="H2" s="53" t="s">
        <v>77</v>
      </c>
      <c r="I2" s="53" t="s">
        <v>80</v>
      </c>
    </row>
    <row r="3" spans="1:12" ht="68.25" customHeight="1" x14ac:dyDescent="0.25">
      <c r="A3" s="4" t="s">
        <v>16</v>
      </c>
      <c r="B3" s="4" t="s">
        <v>69</v>
      </c>
      <c r="C3" s="4">
        <v>1</v>
      </c>
      <c r="D3" s="4" t="s">
        <v>39</v>
      </c>
      <c r="E3" s="50" t="s">
        <v>54</v>
      </c>
      <c r="F3" s="53" t="s">
        <v>77</v>
      </c>
      <c r="G3" s="52" t="s">
        <v>15</v>
      </c>
      <c r="H3" s="52" t="s">
        <v>15</v>
      </c>
      <c r="I3" s="52" t="s">
        <v>15</v>
      </c>
      <c r="J3" s="4"/>
      <c r="K3" s="4"/>
      <c r="L3" s="4"/>
    </row>
    <row r="4" spans="1:12" ht="55.5" customHeight="1" x14ac:dyDescent="0.25">
      <c r="A4" s="4" t="s">
        <v>17</v>
      </c>
      <c r="B4" s="4" t="s">
        <v>70</v>
      </c>
      <c r="C4" s="4">
        <v>1</v>
      </c>
      <c r="D4" s="4" t="s">
        <v>40</v>
      </c>
      <c r="E4" s="51" t="s">
        <v>61</v>
      </c>
      <c r="F4" s="53" t="s">
        <v>80</v>
      </c>
      <c r="G4" s="52"/>
      <c r="H4" s="4" t="s">
        <v>69</v>
      </c>
      <c r="I4" s="4" t="s">
        <v>71</v>
      </c>
    </row>
    <row r="5" spans="1:12" ht="55.5" customHeight="1" x14ac:dyDescent="0.25">
      <c r="A5" s="4" t="s">
        <v>18</v>
      </c>
      <c r="B5" s="4" t="s">
        <v>71</v>
      </c>
      <c r="C5" s="4">
        <v>1</v>
      </c>
      <c r="E5" s="51" t="s">
        <v>65</v>
      </c>
      <c r="G5" s="52"/>
      <c r="H5" s="4" t="s">
        <v>70</v>
      </c>
      <c r="I5" s="4" t="s">
        <v>79</v>
      </c>
    </row>
    <row r="6" spans="1:12" ht="40.5" customHeight="1" x14ac:dyDescent="0.25">
      <c r="A6" s="26" t="s">
        <v>29</v>
      </c>
      <c r="B6" s="4" t="s">
        <v>79</v>
      </c>
      <c r="C6" s="4">
        <v>1</v>
      </c>
      <c r="E6" s="51" t="s">
        <v>57</v>
      </c>
      <c r="G6" s="52"/>
      <c r="H6" s="4" t="s">
        <v>79</v>
      </c>
      <c r="I6" s="4" t="s">
        <v>72</v>
      </c>
    </row>
    <row r="7" spans="1:12" ht="33" customHeight="1" x14ac:dyDescent="0.25">
      <c r="B7" s="4" t="s">
        <v>72</v>
      </c>
      <c r="C7" s="4">
        <v>2</v>
      </c>
      <c r="E7" s="51" t="s">
        <v>58</v>
      </c>
      <c r="G7" s="52"/>
      <c r="H7" s="4" t="s">
        <v>72</v>
      </c>
      <c r="I7" s="4" t="s">
        <v>73</v>
      </c>
    </row>
    <row r="8" spans="1:12" ht="25.5" x14ac:dyDescent="0.25">
      <c r="B8" s="4" t="s">
        <v>73</v>
      </c>
      <c r="C8" s="4">
        <v>2</v>
      </c>
      <c r="E8" s="51" t="s">
        <v>59</v>
      </c>
      <c r="G8" s="52"/>
      <c r="H8" s="4" t="s">
        <v>73</v>
      </c>
      <c r="I8" s="4"/>
    </row>
    <row r="9" spans="1:12" x14ac:dyDescent="0.25">
      <c r="B9" s="4"/>
      <c r="C9" s="4"/>
      <c r="E9" s="51" t="s">
        <v>56</v>
      </c>
    </row>
    <row r="10" spans="1:12" x14ac:dyDescent="0.25">
      <c r="B10" s="4"/>
      <c r="C10" s="4"/>
      <c r="E10" s="51" t="s">
        <v>66</v>
      </c>
    </row>
    <row r="11" spans="1:12" x14ac:dyDescent="0.25">
      <c r="E11" s="51" t="s">
        <v>62</v>
      </c>
    </row>
    <row r="12" spans="1:12" x14ac:dyDescent="0.25">
      <c r="E12" s="51" t="s">
        <v>63</v>
      </c>
    </row>
    <row r="13" spans="1:12" x14ac:dyDescent="0.25">
      <c r="E13" s="51" t="s">
        <v>60</v>
      </c>
    </row>
    <row r="14" spans="1:12" x14ac:dyDescent="0.25">
      <c r="E14" s="51" t="s">
        <v>55</v>
      </c>
    </row>
    <row r="15" spans="1:12" x14ac:dyDescent="0.25">
      <c r="E15" s="51" t="s">
        <v>64</v>
      </c>
    </row>
  </sheetData>
  <sortState xmlns:xlrd2="http://schemas.microsoft.com/office/spreadsheetml/2017/richdata2" ref="E4:E15">
    <sortCondition ref="E3"/>
  </sortState>
  <pageMargins left="0.7" right="0.2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29:Q67"/>
  <sheetViews>
    <sheetView showGridLines="0" zoomScale="80" zoomScaleNormal="80" workbookViewId="0">
      <selection activeCell="P64" sqref="P64"/>
    </sheetView>
  </sheetViews>
  <sheetFormatPr defaultRowHeight="15" x14ac:dyDescent="0.25"/>
  <sheetData>
    <row r="29" spans="3:3" ht="18" x14ac:dyDescent="0.25">
      <c r="C29" s="32" t="s">
        <v>45</v>
      </c>
    </row>
    <row r="39" spans="2:17" ht="36" customHeight="1" x14ac:dyDescent="0.25">
      <c r="B39" s="66" t="s">
        <v>19</v>
      </c>
      <c r="C39" s="67"/>
      <c r="D39" s="67"/>
      <c r="E39" s="67"/>
      <c r="F39" s="67"/>
      <c r="G39" s="67"/>
      <c r="H39" s="67"/>
      <c r="K39" s="66" t="s">
        <v>22</v>
      </c>
      <c r="L39" s="67"/>
      <c r="M39" s="67"/>
      <c r="N39" s="67"/>
      <c r="O39" s="67"/>
      <c r="P39" s="67"/>
      <c r="Q39" s="67"/>
    </row>
    <row r="40" spans="2:17" ht="36" customHeight="1" x14ac:dyDescent="0.25">
      <c r="B40" s="68" t="s">
        <v>15</v>
      </c>
      <c r="C40" s="69"/>
      <c r="D40" s="69"/>
      <c r="E40" s="69"/>
      <c r="F40" s="69"/>
      <c r="G40" s="69"/>
      <c r="H40" s="69"/>
      <c r="K40" s="68" t="s">
        <v>15</v>
      </c>
      <c r="L40" s="69"/>
      <c r="M40" s="69"/>
      <c r="N40" s="69"/>
      <c r="O40" s="69"/>
      <c r="P40" s="69"/>
      <c r="Q40" s="69"/>
    </row>
    <row r="41" spans="2:17" ht="36" customHeight="1" x14ac:dyDescent="0.25">
      <c r="B41" s="64" t="s">
        <v>16</v>
      </c>
      <c r="C41" s="65"/>
      <c r="D41" s="65"/>
      <c r="E41" s="65"/>
      <c r="F41" s="65"/>
      <c r="G41" s="65"/>
      <c r="H41" s="65"/>
      <c r="K41" s="64" t="s">
        <v>27</v>
      </c>
      <c r="L41" s="65"/>
      <c r="M41" s="65"/>
      <c r="N41" s="65"/>
      <c r="O41" s="65"/>
      <c r="P41" s="65"/>
      <c r="Q41" s="65"/>
    </row>
    <row r="42" spans="2:17" ht="36" customHeight="1" x14ac:dyDescent="0.25">
      <c r="B42" s="64" t="s">
        <v>17</v>
      </c>
      <c r="C42" s="65"/>
      <c r="D42" s="65"/>
      <c r="E42" s="65"/>
      <c r="F42" s="65"/>
      <c r="G42" s="65"/>
      <c r="H42" s="65"/>
      <c r="K42" s="64" t="s">
        <v>26</v>
      </c>
      <c r="L42" s="65"/>
      <c r="M42" s="65"/>
      <c r="N42" s="65"/>
      <c r="O42" s="65"/>
      <c r="P42" s="65"/>
      <c r="Q42" s="65"/>
    </row>
    <row r="43" spans="2:17" ht="36" customHeight="1" x14ac:dyDescent="0.25">
      <c r="B43" s="64" t="s">
        <v>18</v>
      </c>
      <c r="C43" s="65"/>
      <c r="D43" s="65"/>
      <c r="E43" s="65"/>
      <c r="F43" s="65"/>
      <c r="G43" s="65"/>
      <c r="H43" s="65"/>
      <c r="K43" s="64" t="s">
        <v>23</v>
      </c>
      <c r="L43" s="65"/>
      <c r="M43" s="65"/>
      <c r="N43" s="65"/>
      <c r="O43" s="65"/>
      <c r="P43" s="65"/>
      <c r="Q43" s="65"/>
    </row>
    <row r="44" spans="2:17" ht="36" customHeight="1" x14ac:dyDescent="0.25">
      <c r="B44" s="5"/>
      <c r="K44" s="64" t="s">
        <v>24</v>
      </c>
      <c r="L44" s="65"/>
      <c r="M44" s="65"/>
      <c r="N44" s="65"/>
      <c r="O44" s="65"/>
      <c r="P44" s="65"/>
      <c r="Q44" s="65"/>
    </row>
    <row r="45" spans="2:17" ht="36" customHeight="1" x14ac:dyDescent="0.25">
      <c r="B45" s="5"/>
      <c r="K45" s="64" t="s">
        <v>25</v>
      </c>
      <c r="L45" s="65"/>
      <c r="M45" s="65"/>
      <c r="N45" s="65"/>
      <c r="O45" s="65"/>
      <c r="P45" s="65"/>
      <c r="Q45" s="65"/>
    </row>
    <row r="49" spans="1:15" ht="15" customHeight="1" x14ac:dyDescent="0.25">
      <c r="C49" s="32" t="s">
        <v>43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</row>
    <row r="50" spans="1:15" ht="18" x14ac:dyDescent="0.25">
      <c r="C50" s="32" t="s">
        <v>44</v>
      </c>
    </row>
    <row r="58" spans="1:15" s="6" customFormat="1" x14ac:dyDescent="0.25">
      <c r="A58" s="33" t="s">
        <v>46</v>
      </c>
    </row>
    <row r="61" spans="1:15" ht="19.5" customHeight="1" x14ac:dyDescent="0.25"/>
    <row r="62" spans="1:15" ht="51" customHeight="1" x14ac:dyDescent="0.25"/>
    <row r="63" spans="1:15" ht="51" customHeight="1" x14ac:dyDescent="0.25"/>
    <row r="64" spans="1:15" ht="51" customHeight="1" x14ac:dyDescent="0.25"/>
    <row r="65" spans="4:4" ht="51" customHeight="1" x14ac:dyDescent="0.25"/>
    <row r="66" spans="4:4" ht="51" customHeight="1" x14ac:dyDescent="0.25"/>
    <row r="67" spans="4:4" x14ac:dyDescent="0.25">
      <c r="D67" s="25"/>
    </row>
  </sheetData>
  <mergeCells count="12">
    <mergeCell ref="K44:Q44"/>
    <mergeCell ref="K45:Q45"/>
    <mergeCell ref="B39:H39"/>
    <mergeCell ref="B40:H40"/>
    <mergeCell ref="B41:H41"/>
    <mergeCell ref="B42:H42"/>
    <mergeCell ref="B43:H43"/>
    <mergeCell ref="K39:Q39"/>
    <mergeCell ref="K40:Q40"/>
    <mergeCell ref="K41:Q41"/>
    <mergeCell ref="K42:Q42"/>
    <mergeCell ref="K43:Q43"/>
  </mergeCells>
  <pageMargins left="0.25" right="0.25" top="0.75" bottom="0.75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theme="9" tint="0.79998168889431442"/>
    <pageSetUpPr fitToPage="1"/>
  </sheetPr>
  <dimension ref="A1:AH28"/>
  <sheetViews>
    <sheetView tabSelected="1" view="pageBreakPreview" zoomScale="85" zoomScaleNormal="85" zoomScaleSheetLayoutView="85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A3" sqref="A3:W3"/>
    </sheetView>
  </sheetViews>
  <sheetFormatPr defaultColWidth="8.7109375" defaultRowHeight="14.25" x14ac:dyDescent="0.2"/>
  <cols>
    <col min="1" max="1" width="8.28515625" style="6" customWidth="1"/>
    <col min="2" max="2" width="79.85546875" style="6" customWidth="1"/>
    <col min="3" max="3" width="10.28515625" style="6" customWidth="1"/>
    <col min="4" max="4" width="10" style="6" customWidth="1"/>
    <col min="5" max="10" width="16.7109375" style="6" customWidth="1"/>
    <col min="11" max="16" width="16.5703125" style="6" hidden="1" customWidth="1"/>
    <col min="17" max="18" width="16.7109375" style="6" hidden="1" customWidth="1"/>
    <col min="19" max="19" width="19.140625" style="6" customWidth="1"/>
    <col min="20" max="20" width="15.7109375" style="6" customWidth="1"/>
    <col min="21" max="21" width="17.28515625" style="6" customWidth="1"/>
    <col min="22" max="22" width="19.140625" style="6" customWidth="1"/>
    <col min="23" max="23" width="19.85546875" style="6" bestFit="1" customWidth="1"/>
    <col min="24" max="24" width="21.140625" style="6" bestFit="1" customWidth="1"/>
    <col min="25" max="25" width="12.7109375" style="6" customWidth="1"/>
    <col min="26" max="26" width="17.28515625" style="6" customWidth="1"/>
    <col min="27" max="27" width="13.5703125" style="6" customWidth="1"/>
    <col min="28" max="29" width="26.7109375" style="6" customWidth="1"/>
    <col min="30" max="30" width="14.5703125" style="6" customWidth="1"/>
    <col min="31" max="31" width="14.7109375" style="6" customWidth="1"/>
    <col min="32" max="32" width="10.28515625" style="6" customWidth="1"/>
    <col min="33" max="33" width="8.7109375" style="6" customWidth="1"/>
    <col min="34" max="16384" width="8.7109375" style="6"/>
  </cols>
  <sheetData>
    <row r="1" spans="1:32" ht="24.6" customHeight="1" x14ac:dyDescent="0.25">
      <c r="A1" s="61">
        <v>3</v>
      </c>
      <c r="B1" s="12" t="s">
        <v>33</v>
      </c>
      <c r="F1" s="45">
        <f>F18</f>
        <v>44393</v>
      </c>
      <c r="G1" s="46"/>
      <c r="H1" s="46">
        <f>H18</f>
        <v>51480</v>
      </c>
      <c r="I1" s="46"/>
      <c r="J1" s="45">
        <f>J18</f>
        <v>47107</v>
      </c>
      <c r="K1" s="46"/>
      <c r="L1" s="46">
        <f>L18</f>
        <v>0</v>
      </c>
      <c r="M1" s="46"/>
      <c r="N1" s="46">
        <f>N18</f>
        <v>0</v>
      </c>
      <c r="O1" s="46"/>
      <c r="P1" s="46">
        <f>P18</f>
        <v>0</v>
      </c>
      <c r="Q1" s="46"/>
      <c r="R1" s="46">
        <f>R18</f>
        <v>0</v>
      </c>
      <c r="S1" s="46"/>
      <c r="T1" s="46"/>
      <c r="U1" s="47" t="s">
        <v>42</v>
      </c>
      <c r="V1" s="54">
        <f t="array" ref="V1">MIN(IF($E$1:$L$1&gt;0,$E$1:$L$1))</f>
        <v>44393</v>
      </c>
      <c r="W1" s="47">
        <f>(4+MATCH(V1,E1:R1,0))-1</f>
        <v>5</v>
      </c>
      <c r="X1" s="47"/>
      <c r="Y1" s="47"/>
      <c r="Z1" s="47"/>
      <c r="AA1" s="45">
        <f t="array" ref="AA1">MIN(IF($E$1:$L$1&gt;0,$E$1:$L$1))</f>
        <v>44393</v>
      </c>
      <c r="AB1" s="46"/>
      <c r="AC1" s="46"/>
      <c r="AD1" s="48"/>
      <c r="AE1" s="49"/>
      <c r="AF1" s="19"/>
    </row>
    <row r="2" spans="1:32" ht="23.4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56"/>
      <c r="Y2" s="56"/>
      <c r="Z2" s="56"/>
    </row>
    <row r="3" spans="1:32" ht="32.25" customHeight="1" x14ac:dyDescent="0.2">
      <c r="A3" s="81" t="s">
        <v>85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41">
        <f>INDEX(SPR!$C:$C,MATCH(OBL_01,SPR!$B:$B,0))</f>
        <v>1</v>
      </c>
      <c r="Y3" s="41">
        <v>2</v>
      </c>
      <c r="Z3" s="42"/>
      <c r="AA3" s="39"/>
    </row>
    <row r="4" spans="1:32" ht="1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32" ht="39" customHeight="1" x14ac:dyDescent="0.2">
      <c r="A5" s="76" t="s">
        <v>21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57"/>
      <c r="Y5" s="57"/>
      <c r="Z5" s="57"/>
    </row>
    <row r="6" spans="1:32" ht="53.25" customHeight="1" x14ac:dyDescent="0.2">
      <c r="A6" s="76" t="s">
        <v>14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57"/>
      <c r="Y6" s="57"/>
      <c r="Z6" s="57"/>
    </row>
    <row r="7" spans="1:32" ht="36" customHeight="1" x14ac:dyDescent="0.2">
      <c r="A7" s="76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9"/>
      <c r="Y7" s="59"/>
      <c r="Z7" s="59"/>
    </row>
    <row r="8" spans="1:32" ht="15.6" customHeight="1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32" s="27" customFormat="1" ht="50.25" hidden="1" customHeight="1" x14ac:dyDescent="0.25">
      <c r="A9" s="34" t="s">
        <v>30</v>
      </c>
      <c r="B9" s="35"/>
      <c r="C9" s="35"/>
      <c r="D9" s="35"/>
      <c r="E9" s="35" t="s">
        <v>53</v>
      </c>
      <c r="F9" s="34" t="s">
        <v>31</v>
      </c>
      <c r="G9" s="35" t="s">
        <v>53</v>
      </c>
      <c r="H9" s="34" t="s">
        <v>31</v>
      </c>
      <c r="I9" s="35" t="s">
        <v>53</v>
      </c>
      <c r="J9" s="34" t="s">
        <v>31</v>
      </c>
      <c r="K9" s="35" t="s">
        <v>53</v>
      </c>
      <c r="L9" s="34" t="s">
        <v>31</v>
      </c>
      <c r="M9" s="35" t="s">
        <v>53</v>
      </c>
      <c r="N9" s="34" t="s">
        <v>31</v>
      </c>
      <c r="O9" s="35" t="s">
        <v>53</v>
      </c>
      <c r="P9" s="34" t="s">
        <v>31</v>
      </c>
      <c r="Q9" s="35" t="s">
        <v>53</v>
      </c>
      <c r="R9" s="34" t="s">
        <v>31</v>
      </c>
      <c r="S9" s="34" t="s">
        <v>31</v>
      </c>
      <c r="T9" s="34" t="s">
        <v>32</v>
      </c>
      <c r="U9" s="34" t="s">
        <v>32</v>
      </c>
      <c r="V9" s="34" t="s">
        <v>31</v>
      </c>
      <c r="W9" s="34" t="s">
        <v>31</v>
      </c>
      <c r="X9" s="34"/>
      <c r="Y9" s="34"/>
      <c r="Z9" s="34"/>
    </row>
    <row r="10" spans="1:32" ht="39.75" customHeight="1" x14ac:dyDescent="0.2">
      <c r="A10" s="72" t="s">
        <v>20</v>
      </c>
      <c r="B10" s="72" t="s">
        <v>0</v>
      </c>
      <c r="C10" s="72" t="s">
        <v>1</v>
      </c>
      <c r="D10" s="72" t="s">
        <v>2</v>
      </c>
      <c r="E10" s="72" t="s">
        <v>12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 t="s">
        <v>47</v>
      </c>
      <c r="T10" s="72" t="s">
        <v>3</v>
      </c>
      <c r="U10" s="72" t="s">
        <v>4</v>
      </c>
      <c r="V10" s="72" t="s">
        <v>48</v>
      </c>
      <c r="W10" s="72" t="s">
        <v>49</v>
      </c>
      <c r="X10" s="70" t="s">
        <v>13</v>
      </c>
      <c r="Y10" s="70" t="s">
        <v>28</v>
      </c>
      <c r="Z10" s="16"/>
    </row>
    <row r="11" spans="1:32" ht="21.75" customHeight="1" x14ac:dyDescent="0.2">
      <c r="A11" s="72"/>
      <c r="B11" s="72"/>
      <c r="C11" s="72"/>
      <c r="D11" s="72"/>
      <c r="E11" s="71" t="s">
        <v>8</v>
      </c>
      <c r="F11" s="71"/>
      <c r="G11" s="71" t="s">
        <v>10</v>
      </c>
      <c r="H11" s="71"/>
      <c r="I11" s="71" t="s">
        <v>11</v>
      </c>
      <c r="J11" s="71"/>
      <c r="K11" s="71" t="s">
        <v>34</v>
      </c>
      <c r="L11" s="71"/>
      <c r="M11" s="71" t="s">
        <v>35</v>
      </c>
      <c r="N11" s="71"/>
      <c r="O11" s="71" t="s">
        <v>36</v>
      </c>
      <c r="P11" s="71"/>
      <c r="Q11" s="71" t="s">
        <v>37</v>
      </c>
      <c r="R11" s="71"/>
      <c r="S11" s="72"/>
      <c r="T11" s="72"/>
      <c r="U11" s="72"/>
      <c r="V11" s="72"/>
      <c r="W11" s="72"/>
      <c r="X11" s="70"/>
      <c r="Y11" s="70"/>
      <c r="Z11" s="16"/>
    </row>
    <row r="12" spans="1:32" s="8" customFormat="1" ht="20.25" customHeight="1" x14ac:dyDescent="0.2">
      <c r="A12" s="72"/>
      <c r="B12" s="72"/>
      <c r="C12" s="72"/>
      <c r="D12" s="72"/>
      <c r="E12" s="73" t="s">
        <v>81</v>
      </c>
      <c r="F12" s="74"/>
      <c r="G12" s="73" t="s">
        <v>82</v>
      </c>
      <c r="H12" s="74"/>
      <c r="I12" s="73" t="s">
        <v>83</v>
      </c>
      <c r="J12" s="74"/>
      <c r="K12" s="73" t="s">
        <v>67</v>
      </c>
      <c r="L12" s="74"/>
      <c r="M12" s="73" t="s">
        <v>67</v>
      </c>
      <c r="N12" s="74"/>
      <c r="O12" s="73" t="s">
        <v>67</v>
      </c>
      <c r="P12" s="74"/>
      <c r="Q12" s="73" t="s">
        <v>67</v>
      </c>
      <c r="R12" s="74"/>
      <c r="S12" s="72"/>
      <c r="T12" s="72"/>
      <c r="U12" s="72"/>
      <c r="V12" s="72"/>
      <c r="W12" s="72"/>
      <c r="X12" s="70"/>
      <c r="Y12" s="70"/>
      <c r="Z12" s="16"/>
    </row>
    <row r="13" spans="1:32" ht="36.75" customHeight="1" x14ac:dyDescent="0.2">
      <c r="A13" s="72"/>
      <c r="B13" s="72"/>
      <c r="C13" s="72"/>
      <c r="D13" s="72"/>
      <c r="E13" s="9" t="s">
        <v>9</v>
      </c>
      <c r="F13" s="9" t="s">
        <v>7</v>
      </c>
      <c r="G13" s="9" t="s">
        <v>9</v>
      </c>
      <c r="H13" s="9" t="s">
        <v>7</v>
      </c>
      <c r="I13" s="9" t="s">
        <v>9</v>
      </c>
      <c r="J13" s="9" t="s">
        <v>7</v>
      </c>
      <c r="K13" s="9" t="s">
        <v>9</v>
      </c>
      <c r="L13" s="9" t="s">
        <v>7</v>
      </c>
      <c r="M13" s="9" t="s">
        <v>9</v>
      </c>
      <c r="N13" s="9" t="s">
        <v>7</v>
      </c>
      <c r="O13" s="9" t="s">
        <v>9</v>
      </c>
      <c r="P13" s="9" t="s">
        <v>7</v>
      </c>
      <c r="Q13" s="9" t="s">
        <v>9</v>
      </c>
      <c r="R13" s="9" t="s">
        <v>7</v>
      </c>
      <c r="S13" s="72"/>
      <c r="T13" s="72"/>
      <c r="U13" s="72"/>
      <c r="V13" s="72"/>
      <c r="W13" s="72"/>
      <c r="X13" s="70"/>
      <c r="Y13" s="70"/>
      <c r="Z13" s="16"/>
    </row>
    <row r="14" spans="1:32" ht="15" customHeight="1" x14ac:dyDescent="0.2">
      <c r="A14" s="9">
        <v>1</v>
      </c>
      <c r="B14" s="63">
        <v>2</v>
      </c>
      <c r="C14" s="63">
        <v>3</v>
      </c>
      <c r="D14" s="9">
        <v>4</v>
      </c>
      <c r="E14" s="63">
        <v>5</v>
      </c>
      <c r="F14" s="9">
        <v>6</v>
      </c>
      <c r="G14" s="63">
        <v>7</v>
      </c>
      <c r="H14" s="9">
        <v>8</v>
      </c>
      <c r="I14" s="63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11</v>
      </c>
      <c r="T14" s="9">
        <v>12</v>
      </c>
      <c r="U14" s="9">
        <v>13</v>
      </c>
      <c r="V14" s="9">
        <v>14</v>
      </c>
      <c r="W14" s="9">
        <v>15</v>
      </c>
      <c r="X14" s="9">
        <v>16</v>
      </c>
      <c r="Y14" s="9">
        <v>17</v>
      </c>
      <c r="Z14" s="16"/>
    </row>
    <row r="15" spans="1:32" x14ac:dyDescent="0.2">
      <c r="A15" s="36">
        <v>1</v>
      </c>
      <c r="B15" s="37" t="s">
        <v>84</v>
      </c>
      <c r="C15" s="36">
        <v>1</v>
      </c>
      <c r="D15" s="36" t="s">
        <v>78</v>
      </c>
      <c r="E15" s="38">
        <v>44393</v>
      </c>
      <c r="F15" s="22">
        <f t="shared" ref="F15:F16" si="0">E15*$C15</f>
        <v>44393</v>
      </c>
      <c r="G15" s="38">
        <v>51480</v>
      </c>
      <c r="H15" s="22">
        <f t="shared" ref="H15:H16" si="1">G15*$C15</f>
        <v>51480</v>
      </c>
      <c r="I15" s="38">
        <v>47107</v>
      </c>
      <c r="J15" s="22">
        <f>I15*$C15</f>
        <v>47107</v>
      </c>
      <c r="K15" s="38"/>
      <c r="L15" s="22">
        <f>K15*$C15</f>
        <v>0</v>
      </c>
      <c r="M15" s="38"/>
      <c r="N15" s="22">
        <f>M15*$C15</f>
        <v>0</v>
      </c>
      <c r="O15" s="38"/>
      <c r="P15" s="22">
        <f>O15*$C15</f>
        <v>0</v>
      </c>
      <c r="Q15" s="38"/>
      <c r="R15" s="22">
        <f>Q15*$C15</f>
        <v>0</v>
      </c>
      <c r="S15" s="23">
        <f>IFERROR(ROUND(AVERAGE($E15,$G15,$I15,$K15,$M15,$O15,$Q15),2),0)</f>
        <v>47660</v>
      </c>
      <c r="T15" s="24">
        <f>IFERROR(U15/S15,0)</f>
        <v>7.5025526049978794E-2</v>
      </c>
      <c r="U15" s="23">
        <f>IFERROR(STDEV($E15,$G15,$I15,$K15,$M15,$O15,$Q15),0)</f>
        <v>3575.7165715419897</v>
      </c>
      <c r="V15" s="23">
        <f ca="1">ROUND(IF($X$3=1,INDIRECT(ADDRESS(ROW(V15),$W$1)),S15),2)</f>
        <v>44393</v>
      </c>
      <c r="W15" s="23">
        <f ca="1">V15*C15</f>
        <v>44393</v>
      </c>
      <c r="X15" s="21"/>
      <c r="Y15" s="21"/>
      <c r="Z15" s="17"/>
      <c r="AA15" s="10"/>
      <c r="AB15" s="10"/>
      <c r="AC15" s="10"/>
    </row>
    <row r="16" spans="1:32" x14ac:dyDescent="0.2">
      <c r="A16" s="36">
        <f t="shared" ref="A16:A17" si="2">A15+1</f>
        <v>2</v>
      </c>
      <c r="B16" s="37"/>
      <c r="C16" s="36"/>
      <c r="D16" s="36" t="s">
        <v>78</v>
      </c>
      <c r="E16" s="38"/>
      <c r="F16" s="22">
        <f t="shared" si="0"/>
        <v>0</v>
      </c>
      <c r="G16" s="38"/>
      <c r="H16" s="22">
        <f t="shared" si="1"/>
        <v>0</v>
      </c>
      <c r="I16" s="38"/>
      <c r="J16" s="22">
        <f t="shared" ref="J16" si="3">I16*$C16</f>
        <v>0</v>
      </c>
      <c r="K16" s="38"/>
      <c r="L16" s="22">
        <f t="shared" ref="L16" si="4">K16*$C16</f>
        <v>0</v>
      </c>
      <c r="M16" s="38"/>
      <c r="N16" s="22">
        <f t="shared" ref="N16" si="5">M16*$C16</f>
        <v>0</v>
      </c>
      <c r="O16" s="38"/>
      <c r="P16" s="22">
        <f t="shared" ref="P16" si="6">O16*$C16</f>
        <v>0</v>
      </c>
      <c r="Q16" s="38"/>
      <c r="R16" s="22">
        <f t="shared" ref="R16" si="7">Q16*$C16</f>
        <v>0</v>
      </c>
      <c r="S16" s="23">
        <f t="shared" ref="S16:S17" si="8">IFERROR(ROUND(AVERAGE($E16,$G16,$I16,$K16,$M16,$O16,$Q16),2),0)</f>
        <v>0</v>
      </c>
      <c r="T16" s="24">
        <f t="shared" ref="T16" si="9">IFERROR(U16/S16,0)</f>
        <v>0</v>
      </c>
      <c r="U16" s="23">
        <f t="shared" ref="U16:U17" si="10">IFERROR(STDEV($E16,$G16,$I16,$K16,$M16,$O16,$Q16),0)</f>
        <v>0</v>
      </c>
      <c r="V16" s="23">
        <f t="array" aca="1" ref="V16" ca="1">ROUND(IF($X$3=1,INDIRECT(ADDRESS(ROW(V16),$W$1)),S16),2)</f>
        <v>0</v>
      </c>
      <c r="W16" s="23">
        <f ca="1">V16*C16</f>
        <v>0</v>
      </c>
      <c r="X16" s="21"/>
      <c r="Y16" s="21"/>
      <c r="Z16" s="17"/>
      <c r="AA16" s="10"/>
      <c r="AB16" s="10"/>
      <c r="AC16" s="10"/>
    </row>
    <row r="17" spans="1:34" x14ac:dyDescent="0.2">
      <c r="A17" s="36">
        <f t="shared" si="2"/>
        <v>3</v>
      </c>
      <c r="B17" s="37"/>
      <c r="C17" s="36"/>
      <c r="D17" s="36" t="s">
        <v>78</v>
      </c>
      <c r="E17" s="38"/>
      <c r="F17" s="22">
        <f>E17*$C17</f>
        <v>0</v>
      </c>
      <c r="G17" s="38"/>
      <c r="H17" s="22">
        <f>G17*$C17</f>
        <v>0</v>
      </c>
      <c r="I17" s="38"/>
      <c r="J17" s="22">
        <f>I17*$C17</f>
        <v>0</v>
      </c>
      <c r="K17" s="38"/>
      <c r="L17" s="22">
        <f>K17*$C17</f>
        <v>0</v>
      </c>
      <c r="M17" s="38"/>
      <c r="N17" s="22">
        <f>M17*$C17</f>
        <v>0</v>
      </c>
      <c r="O17" s="38"/>
      <c r="P17" s="22">
        <f>O17*$C17</f>
        <v>0</v>
      </c>
      <c r="Q17" s="38"/>
      <c r="R17" s="22">
        <f>Q17*$C17</f>
        <v>0</v>
      </c>
      <c r="S17" s="23">
        <f t="shared" si="8"/>
        <v>0</v>
      </c>
      <c r="T17" s="24">
        <f>IFERROR(U17/S17,0)</f>
        <v>0</v>
      </c>
      <c r="U17" s="23">
        <f t="shared" si="10"/>
        <v>0</v>
      </c>
      <c r="V17" s="23">
        <f ca="1">ROUND(IF($X$3=1,INDIRECT(ADDRESS(ROW(V17),$W$1)),S17),2)</f>
        <v>0</v>
      </c>
      <c r="W17" s="23">
        <f ca="1">V17*C17</f>
        <v>0</v>
      </c>
      <c r="X17" s="21"/>
      <c r="Y17" s="21"/>
      <c r="Z17" s="17"/>
      <c r="AA17" s="10"/>
      <c r="AB17" s="10"/>
      <c r="AC17" s="10"/>
    </row>
    <row r="18" spans="1:34" ht="54" customHeight="1" x14ac:dyDescent="0.2">
      <c r="A18" s="72" t="s">
        <v>5</v>
      </c>
      <c r="B18" s="72"/>
      <c r="C18" s="72"/>
      <c r="D18" s="72"/>
      <c r="E18" s="22">
        <f>SUM(E$15:E17)</f>
        <v>44393</v>
      </c>
      <c r="F18" s="44">
        <f>SUM(F$15:F17)</f>
        <v>44393</v>
      </c>
      <c r="G18" s="22">
        <f>SUM(G$15:G17)</f>
        <v>51480</v>
      </c>
      <c r="H18" s="44">
        <f>SUM(H$15:H17)</f>
        <v>51480</v>
      </c>
      <c r="I18" s="22">
        <f>SUM(I$15:I17)</f>
        <v>47107</v>
      </c>
      <c r="J18" s="44">
        <f>SUM(J$15:J17)</f>
        <v>47107</v>
      </c>
      <c r="K18" s="22">
        <f>SUM(K$15:K17)</f>
        <v>0</v>
      </c>
      <c r="L18" s="44">
        <f>SUM(L$15:L17)</f>
        <v>0</v>
      </c>
      <c r="M18" s="22">
        <f>SUM(M$15:M17)</f>
        <v>0</v>
      </c>
      <c r="N18" s="44">
        <f>SUM(N$15:N17)</f>
        <v>0</v>
      </c>
      <c r="O18" s="22">
        <f>SUM(O$15:O17)</f>
        <v>0</v>
      </c>
      <c r="P18" s="44">
        <f>SUM(P$15:P17)</f>
        <v>0</v>
      </c>
      <c r="Q18" s="22">
        <f>SUM(Q$15:Q17)</f>
        <v>0</v>
      </c>
      <c r="R18" s="44">
        <f>SUM(R$15:R17)</f>
        <v>0</v>
      </c>
      <c r="S18" s="23">
        <f>SUM(S$15:S17)</f>
        <v>47660</v>
      </c>
      <c r="T18" s="24"/>
      <c r="U18" s="23"/>
      <c r="V18" s="23">
        <f ca="1">SUM(V$15:V17)</f>
        <v>44393</v>
      </c>
      <c r="W18" s="23">
        <f ca="1">SUM(W$15:W17)</f>
        <v>44393</v>
      </c>
      <c r="X18" s="15"/>
      <c r="Y18" s="15"/>
      <c r="Z18" s="17"/>
    </row>
    <row r="19" spans="1:34" ht="23.25" customHeight="1" x14ac:dyDescent="0.2">
      <c r="A19" s="80" t="s">
        <v>50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11"/>
      <c r="Y19" s="11"/>
      <c r="Z19" s="11"/>
      <c r="AA19" s="11"/>
      <c r="AB19" s="11"/>
      <c r="AC19" s="11"/>
    </row>
    <row r="20" spans="1:34" ht="23.25" customHeight="1" x14ac:dyDescent="0.2">
      <c r="A20" s="80" t="s">
        <v>51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11"/>
      <c r="Y20" s="11"/>
      <c r="Z20" s="11"/>
      <c r="AA20" s="11"/>
      <c r="AB20" s="11"/>
      <c r="AC20" s="11"/>
    </row>
    <row r="21" spans="1:34" s="12" customFormat="1" ht="18.75" customHeight="1" x14ac:dyDescent="0.25">
      <c r="A21" s="82" t="s">
        <v>74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40"/>
      <c r="Y21" s="40"/>
      <c r="Z21" s="40"/>
    </row>
    <row r="22" spans="1:34" s="12" customFormat="1" ht="27" customHeight="1" x14ac:dyDescent="0.25">
      <c r="A22" s="76" t="s">
        <v>77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40"/>
      <c r="Y22" s="40"/>
      <c r="Z22" s="40"/>
    </row>
    <row r="23" spans="1:34" s="12" customFormat="1" ht="21" customHeight="1" x14ac:dyDescent="0.2">
      <c r="A23" s="76" t="s">
        <v>79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43"/>
      <c r="Y23" s="59"/>
      <c r="Z23" s="59"/>
      <c r="AA23" s="29"/>
      <c r="AB23" s="29"/>
      <c r="AE23" s="60"/>
    </row>
    <row r="24" spans="1:34" s="13" customFormat="1" ht="27.75" customHeight="1" x14ac:dyDescent="0.2">
      <c r="A24" s="78" t="str">
        <f t="array" aca="1" ref="A24" ca="1">IFERROR(IF(MID(A22,1,1)="[","",IF(MID(A23,1,1)="[","",CONCATENATE("Итого начальная (максимальная) цена Контракта (Договора), составляет ",TEXT(TRUNC($W$18,0),"# ##0"), " ",SUMM_PR1($W$18)))),"")</f>
        <v/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58"/>
      <c r="Y24" s="58"/>
      <c r="Z24" s="58"/>
      <c r="AB24" s="12"/>
      <c r="AC24" s="12"/>
      <c r="AE24" s="18"/>
      <c r="AF24" s="19"/>
      <c r="AG24" s="6"/>
      <c r="AH24" s="6"/>
    </row>
    <row r="25" spans="1:34" s="13" customFormat="1" ht="27.75" hidden="1" customHeight="1" x14ac:dyDescent="0.2">
      <c r="A25" s="78" t="str">
        <f t="array" aca="1" ref="A25" ca="1">IFERROR(IF(MID(A22,1,1)="[","",IF(MID(A23,1,1)="[","",CONCATENATE("Итого начальная (максимальная) цена Контракта (Договора), составляет ",TEXT(TRUNC($W$18,0),"# ##0"), " ", SUMM_PR1($W$18)))),"")</f>
        <v/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58"/>
      <c r="Y25" s="58"/>
      <c r="Z25" s="58"/>
      <c r="AB25" s="12"/>
      <c r="AC25" s="12"/>
      <c r="AE25" s="18"/>
      <c r="AF25" s="19"/>
      <c r="AG25" s="6"/>
      <c r="AH25" s="6"/>
    </row>
    <row r="26" spans="1:34" ht="23.45" customHeight="1" x14ac:dyDescent="0.2">
      <c r="A26" s="77"/>
      <c r="B26" s="77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E26" s="19"/>
      <c r="AF26" s="19"/>
    </row>
    <row r="27" spans="1:34" ht="42" customHeight="1" x14ac:dyDescent="0.2">
      <c r="A27" s="75" t="s">
        <v>52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55"/>
      <c r="W27" s="55"/>
      <c r="X27" s="55"/>
      <c r="Y27" s="55"/>
      <c r="Z27" s="55"/>
      <c r="AB27" s="10"/>
      <c r="AC27" s="10"/>
      <c r="AE27" s="20"/>
      <c r="AF27" s="19"/>
    </row>
    <row r="28" spans="1:34" ht="42" customHeight="1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55"/>
      <c r="W28" s="55"/>
      <c r="X28" s="55"/>
      <c r="Y28" s="55"/>
      <c r="Z28" s="55"/>
      <c r="AB28" s="10"/>
      <c r="AC28" s="10"/>
      <c r="AE28" s="20"/>
      <c r="AF28" s="19"/>
    </row>
  </sheetData>
  <sheetProtection password="CCA5" sheet="1" objects="1" scenarios="1" autoFilter="0"/>
  <mergeCells count="42">
    <mergeCell ref="A2:W2"/>
    <mergeCell ref="A6:W6"/>
    <mergeCell ref="A5:W5"/>
    <mergeCell ref="A7:W7"/>
    <mergeCell ref="A24:W24"/>
    <mergeCell ref="A18:D18"/>
    <mergeCell ref="A20:W20"/>
    <mergeCell ref="A3:W3"/>
    <mergeCell ref="A19:W19"/>
    <mergeCell ref="A21:W21"/>
    <mergeCell ref="A22:W22"/>
    <mergeCell ref="A28:U28"/>
    <mergeCell ref="A10:A13"/>
    <mergeCell ref="B10:B13"/>
    <mergeCell ref="C10:C13"/>
    <mergeCell ref="D10:D13"/>
    <mergeCell ref="S10:S13"/>
    <mergeCell ref="T10:T13"/>
    <mergeCell ref="U10:U13"/>
    <mergeCell ref="E12:F12"/>
    <mergeCell ref="E11:F11"/>
    <mergeCell ref="G11:H11"/>
    <mergeCell ref="A23:W23"/>
    <mergeCell ref="A27:U27"/>
    <mergeCell ref="Q12:R12"/>
    <mergeCell ref="A26:B26"/>
    <mergeCell ref="A25:W25"/>
    <mergeCell ref="X10:X13"/>
    <mergeCell ref="Y10:Y13"/>
    <mergeCell ref="Q11:R11"/>
    <mergeCell ref="E10:R10"/>
    <mergeCell ref="K11:L11"/>
    <mergeCell ref="K12:L12"/>
    <mergeCell ref="I11:J11"/>
    <mergeCell ref="I12:J12"/>
    <mergeCell ref="M11:N11"/>
    <mergeCell ref="M12:N12"/>
    <mergeCell ref="O11:P11"/>
    <mergeCell ref="O12:P12"/>
    <mergeCell ref="W10:W13"/>
    <mergeCell ref="V10:V13"/>
    <mergeCell ref="G12:H12"/>
  </mergeCells>
  <conditionalFormatting sqref="T16:T18">
    <cfRule type="cellIs" dxfId="7" priority="278" operator="greaterThan">
      <formula>0.33</formula>
    </cfRule>
    <cfRule type="cellIs" dxfId="6" priority="281" operator="greaterThan">
      <formula>0.33</formula>
    </cfRule>
  </conditionalFormatting>
  <conditionalFormatting sqref="T15">
    <cfRule type="cellIs" dxfId="5" priority="215" operator="greaterThan">
      <formula>0.33</formula>
    </cfRule>
    <cfRule type="cellIs" dxfId="4" priority="217" operator="greaterThan">
      <formula>0.33</formula>
    </cfRule>
  </conditionalFormatting>
  <conditionalFormatting sqref="T15:T18">
    <cfRule type="cellIs" dxfId="3" priority="216" operator="greaterThan">
      <formula>0.33</formula>
    </cfRule>
  </conditionalFormatting>
  <conditionalFormatting sqref="A3:W3">
    <cfRule type="expression" dxfId="2" priority="46">
      <formula>A3="наименование закупки"</formula>
    </cfRule>
  </conditionalFormatting>
  <conditionalFormatting sqref="A22:W23">
    <cfRule type="expression" dxfId="1" priority="45">
      <formula>A22="[выберите позицию справочника]"</formula>
    </cfRule>
  </conditionalFormatting>
  <conditionalFormatting sqref="A7">
    <cfRule type="expression" dxfId="0" priority="37">
      <formula>$A$7="[выберите позицию справочника]"</formula>
    </cfRule>
  </conditionalFormatting>
  <dataValidations count="1">
    <dataValidation allowBlank="1" showInputMessage="1" showErrorMessage="1" sqref="A26" xr:uid="{00000000-0002-0000-0200-000000000000}"/>
  </dataValidations>
  <pageMargins left="0.31496062992125984" right="0.31496062992125984" top="0.78740157480314965" bottom="0.15748031496062992" header="0.27559055118110237" footer="0.51181102362204722"/>
  <pageSetup paperSize="9" scale="47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1000000}">
          <x14:formula1>
            <xm:f>SPR!$A$2:$A$6</xm:f>
          </x14:formula1>
          <xm:sqref>X7:Z7</xm:sqref>
        </x14:dataValidation>
        <x14:dataValidation type="list" allowBlank="1" showInputMessage="1" showErrorMessage="1" xr:uid="{00000000-0002-0000-0200-000002000000}">
          <x14:formula1>
            <xm:f>SPR!$B$3:$B$9</xm:f>
          </x14:formula1>
          <xm:sqref>Y23:Z23</xm:sqref>
        </x14:dataValidation>
        <x14:dataValidation type="list" allowBlank="1" showInputMessage="1" showErrorMessage="1" xr:uid="{00000000-0002-0000-0200-000003000000}">
          <x14:formula1>
            <xm:f>SPR!$D$3:$D$4</xm:f>
          </x14:formula1>
          <xm:sqref>B26</xm:sqref>
        </x14:dataValidation>
        <x14:dataValidation type="list" allowBlank="1" showInputMessage="1" showErrorMessage="1" xr:uid="{00000000-0002-0000-0200-000004000000}">
          <x14:formula1>
            <xm:f>SPR!$E$3:$E$15</xm:f>
          </x14:formula1>
          <xm:sqref>D15:D17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SPR</vt:lpstr>
      <vt:lpstr>Инструкция</vt:lpstr>
      <vt:lpstr>НМЦК</vt:lpstr>
      <vt:lpstr>OBL_000</vt:lpstr>
      <vt:lpstr>OBL_001</vt:lpstr>
      <vt:lpstr>OBL_002</vt:lpstr>
      <vt:lpstr>OBL_01</vt:lpstr>
      <vt:lpstr>OBL_02</vt:lpstr>
      <vt:lpstr>НМЦК!Print_Area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Тетина Галина Игоревна</dc:creator>
  <dc:description/>
  <cp:lastModifiedBy>Боровикова Елена Николаевна</cp:lastModifiedBy>
  <cp:revision>11</cp:revision>
  <cp:lastPrinted>2026-08-12T12:23:21Z</cp:lastPrinted>
  <dcterms:created xsi:type="dcterms:W3CDTF">2023-08-18T12:33:00Z</dcterms:created>
  <dcterms:modified xsi:type="dcterms:W3CDTF">2026-08-21T11:27:18Z</dcterms:modified>
  <dc:language>ru-RU</dc:language>
  <cp:version>1048576</cp:version>
</cp:coreProperties>
</file>