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9040" windowHeight="15840"/>
  </bookViews>
  <sheets>
    <sheet name="ЭА" sheetId="1" r:id="rId1"/>
  </sheets>
  <definedNames>
    <definedName name="_xlnm._FilterDatabase" localSheetId="0" hidden="1">ЭА!$A$15:$P$17</definedName>
    <definedName name="_xlnm.Print_Titles" localSheetId="0">ЭА!$12:$15</definedName>
    <definedName name="_xlnm.Print_Area" localSheetId="0">ЭА!$A$1:$P$30</definedName>
  </definedNames>
  <calcPr calcId="145621"/>
</workbook>
</file>

<file path=xl/calcChain.xml><?xml version="1.0" encoding="utf-8"?>
<calcChain xmlns="http://schemas.openxmlformats.org/spreadsheetml/2006/main">
  <c r="M16" i="1" l="1"/>
  <c r="L16" i="1"/>
  <c r="P16" i="1" s="1"/>
  <c r="P17" i="1" s="1"/>
  <c r="K16" i="1"/>
  <c r="G16" i="1"/>
  <c r="N16" i="1" l="1"/>
  <c r="O16" i="1" s="1"/>
</calcChain>
</file>

<file path=xl/sharedStrings.xml><?xml version="1.0" encoding="utf-8"?>
<sst xmlns="http://schemas.openxmlformats.org/spreadsheetml/2006/main" count="37" uniqueCount="33">
  <si>
    <t xml:space="preserve">Расчет </t>
  </si>
  <si>
    <t>№ п/п</t>
  </si>
  <si>
    <t>Наименование товара</t>
  </si>
  <si>
    <t>Средняя арифметическая величина цены товара, работы, услуги</t>
  </si>
  <si>
    <t>Среднее квадратичное отклонение σ</t>
  </si>
  <si>
    <t>Коэфф вариации V</t>
  </si>
  <si>
    <t>Совокупность значений</t>
  </si>
  <si>
    <t>Кол-во</t>
  </si>
  <si>
    <t>Цена за ед.изм., руб.</t>
  </si>
  <si>
    <t>Стоимость, руб.</t>
  </si>
  <si>
    <t>Итоговый коэффициент вариации менее 33 %, совокупность цен принимается однородной</t>
  </si>
  <si>
    <t>Ед.изм</t>
  </si>
  <si>
    <t xml:space="preserve">Предмет контракта </t>
  </si>
  <si>
    <t>Основные характеристики объекта закупки</t>
  </si>
  <si>
    <t>Используемый метод определения начальной (максимальной) цены контракта с обоснованием:</t>
  </si>
  <si>
    <t xml:space="preserve">                                                                 Обоснование начальной (максимальной) цены контракта </t>
  </si>
  <si>
    <t xml:space="preserve">  </t>
  </si>
  <si>
    <t>ИТОГО:</t>
  </si>
  <si>
    <t>Код ОКПД2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</si>
  <si>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Метод сопоставимых рыночных цен (анализа рынка).</t>
  </si>
  <si>
    <t>Начальная(максимальная)  цена контракта установлена в размере:</t>
  </si>
  <si>
    <t>В соответствии с описанием объекта закупки</t>
  </si>
  <si>
    <t>Источник 1</t>
  </si>
  <si>
    <t>Источник 2</t>
  </si>
  <si>
    <t>Источник 3</t>
  </si>
  <si>
    <t xml:space="preserve">В целях определения начальной (максимальной) цены контракта в порядке, установленном Федеральным законом № 44-ФЗ и приказом Минэкономразвития России от 2 октября 2013 г.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        В целях получения ценовой информации в отношении стоимости товара для определения НМЦК Заказчик использовал информацию, размещенную в каталогах на интернет сайтах потенциальных поставщиков Товара. Источник информации: коммерческие предложения Поставщики, обладающие опытом поставки подобного рода товара. 
</t>
  </si>
  <si>
    <t xml:space="preserve">КТРУ  </t>
  </si>
  <si>
    <t>Поставка Аспирантские билеты</t>
  </si>
  <si>
    <t>Аспирантский билет</t>
  </si>
  <si>
    <t>шт</t>
  </si>
  <si>
    <t xml:space="preserve">Источник 1: Коммерческое предложение  № б/н  от 17.07.2026
Источник 2: Коммерческое предложение  № 390165  от 28.07.2026
Источник 3: Коммерческое предложение  № б/н  от 28.07.2026
</t>
  </si>
  <si>
    <t>(Семь тысяч двести шестьдесят четыре ) рубля 95 копеек</t>
  </si>
  <si>
    <t>Дата формирования обоснования НМЦК:      28.07.2026г.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</si>
</sst>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р_.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8"/>
      <name val="Arial"/>
      <family val="2"/>
    </font>
    <font>
      <u/>
      <sz val="11"/>
      <color theme="1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</cellStyleXfs>
  <cellXfs count="90"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wrapText="1"/>
    </xf>
    <xf numFmtId="4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vertical="top" wrapText="1"/>
    </xf>
    <xf numFmtId="0" fontId="5" fillId="0" borderId="0" xfId="0" applyFont="1"/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left" wrapText="1"/>
    </xf>
    <xf numFmtId="4" fontId="5" fillId="0" borderId="0" xfId="0" applyNumberFormat="1" applyFont="1" applyAlignment="1">
      <alignment horizontal="left" wrapText="1"/>
    </xf>
    <xf numFmtId="4" fontId="4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4" fontId="4" fillId="0" borderId="0" xfId="0" applyNumberFormat="1" applyFont="1" applyAlignment="1">
      <alignment horizontal="center" vertical="top" wrapText="1"/>
    </xf>
    <xf numFmtId="4" fontId="5" fillId="0" borderId="0" xfId="0" applyNumberFormat="1" applyFont="1" applyAlignment="1">
      <alignment horizontal="center" vertical="top" wrapText="1"/>
    </xf>
    <xf numFmtId="10" fontId="5" fillId="0" borderId="0" xfId="1" applyNumberFormat="1" applyFont="1" applyFill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wrapText="1"/>
    </xf>
    <xf numFmtId="164" fontId="5" fillId="0" borderId="0" xfId="0" applyNumberFormat="1" applyFont="1" applyAlignment="1">
      <alignment horizontal="center" wrapText="1"/>
    </xf>
    <xf numFmtId="4" fontId="5" fillId="0" borderId="0" xfId="0" applyNumberFormat="1" applyFont="1" applyAlignment="1">
      <alignment horizontal="center" wrapText="1"/>
    </xf>
    <xf numFmtId="0" fontId="5" fillId="0" borderId="0" xfId="0" applyFont="1" applyAlignment="1">
      <alignment vertical="top" wrapText="1"/>
    </xf>
    <xf numFmtId="0" fontId="5" fillId="2" borderId="0" xfId="0" applyFont="1" applyFill="1" applyAlignment="1">
      <alignment horizontal="justify" vertical="center" wrapText="1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164" fontId="4" fillId="2" borderId="0" xfId="0" applyNumberFormat="1" applyFont="1" applyFill="1" applyAlignment="1">
      <alignment horizontal="center" wrapText="1"/>
    </xf>
    <xf numFmtId="4" fontId="4" fillId="2" borderId="0" xfId="0" applyNumberFormat="1" applyFont="1" applyFill="1" applyAlignment="1">
      <alignment horizontal="center" wrapText="1"/>
    </xf>
    <xf numFmtId="0" fontId="5" fillId="2" borderId="0" xfId="0" applyFont="1" applyFill="1" applyAlignment="1">
      <alignment horizontal="left" wrapText="1"/>
    </xf>
    <xf numFmtId="4" fontId="5" fillId="2" borderId="0" xfId="0" applyNumberFormat="1" applyFont="1" applyFill="1" applyAlignment="1">
      <alignment horizontal="center" wrapText="1"/>
    </xf>
    <xf numFmtId="0" fontId="4" fillId="2" borderId="0" xfId="0" applyFont="1" applyFill="1"/>
    <xf numFmtId="0" fontId="5" fillId="2" borderId="0" xfId="0" applyFont="1" applyFill="1" applyAlignment="1">
      <alignment horizontal="center" wrapText="1"/>
    </xf>
    <xf numFmtId="164" fontId="5" fillId="2" borderId="0" xfId="0" applyNumberFormat="1" applyFont="1" applyFill="1" applyAlignment="1">
      <alignment horizontal="center" wrapText="1"/>
    </xf>
    <xf numFmtId="0" fontId="5" fillId="2" borderId="0" xfId="0" applyFont="1" applyFill="1" applyAlignment="1">
      <alignment wrapText="1"/>
    </xf>
    <xf numFmtId="4" fontId="5" fillId="2" borderId="0" xfId="0" applyNumberFormat="1" applyFont="1" applyFill="1" applyAlignment="1">
      <alignment horizontal="left" wrapText="1"/>
    </xf>
    <xf numFmtId="0" fontId="5" fillId="2" borderId="0" xfId="0" applyFont="1" applyFill="1" applyAlignment="1">
      <alignment vertical="top" wrapText="1"/>
    </xf>
    <xf numFmtId="0" fontId="6" fillId="2" borderId="0" xfId="0" applyFont="1" applyFill="1" applyAlignment="1">
      <alignment horizontal="left"/>
    </xf>
    <xf numFmtId="49" fontId="5" fillId="2" borderId="0" xfId="0" applyNumberFormat="1" applyFont="1" applyFill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43" fontId="5" fillId="2" borderId="1" xfId="0" applyNumberFormat="1" applyFont="1" applyFill="1" applyBorder="1" applyAlignment="1">
      <alignment horizontal="center" vertical="center"/>
    </xf>
    <xf numFmtId="43" fontId="5" fillId="2" borderId="1" xfId="0" applyNumberFormat="1" applyFont="1" applyFill="1" applyBorder="1" applyAlignment="1">
      <alignment vertical="center" wrapText="1"/>
    </xf>
    <xf numFmtId="43" fontId="5" fillId="2" borderId="1" xfId="0" applyNumberFormat="1" applyFont="1" applyFill="1" applyBorder="1" applyAlignment="1">
      <alignment horizontal="center" vertical="center" wrapText="1"/>
    </xf>
    <xf numFmtId="10" fontId="5" fillId="2" borderId="1" xfId="1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4" fontId="8" fillId="0" borderId="0" xfId="3" applyNumberFormat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4" fontId="4" fillId="0" borderId="0" xfId="0" applyNumberFormat="1" applyFont="1" applyFill="1" applyAlignment="1">
      <alignment horizontal="right" wrapText="1"/>
    </xf>
    <xf numFmtId="0" fontId="4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64" fontId="8" fillId="2" borderId="7" xfId="3" applyNumberFormat="1" applyFill="1" applyBorder="1" applyAlignment="1">
      <alignment horizontal="center" vertical="center" wrapText="1"/>
    </xf>
    <xf numFmtId="164" fontId="8" fillId="2" borderId="8" xfId="3" applyNumberFormat="1" applyFill="1" applyBorder="1" applyAlignment="1">
      <alignment horizontal="center" vertical="center" wrapText="1"/>
    </xf>
    <xf numFmtId="164" fontId="8" fillId="2" borderId="9" xfId="3" applyNumberFormat="1" applyFill="1" applyBorder="1" applyAlignment="1">
      <alignment horizontal="center" vertical="center" wrapText="1"/>
    </xf>
    <xf numFmtId="164" fontId="8" fillId="2" borderId="10" xfId="3" applyNumberFormat="1" applyFill="1" applyBorder="1" applyAlignment="1">
      <alignment horizontal="center" vertical="center" wrapText="1"/>
    </xf>
    <xf numFmtId="164" fontId="8" fillId="2" borderId="11" xfId="3" applyNumberFormat="1" applyFill="1" applyBorder="1" applyAlignment="1">
      <alignment horizontal="center" vertical="center" wrapText="1"/>
    </xf>
    <xf numFmtId="164" fontId="8" fillId="2" borderId="12" xfId="3" applyNumberFormat="1" applyFill="1" applyBorder="1" applyAlignment="1">
      <alignment horizontal="center" vertical="center" wrapText="1"/>
    </xf>
    <xf numFmtId="164" fontId="5" fillId="2" borderId="8" xfId="0" applyNumberFormat="1" applyFont="1" applyFill="1" applyBorder="1" applyAlignment="1">
      <alignment horizontal="center" vertical="center" wrapText="1"/>
    </xf>
    <xf numFmtId="164" fontId="5" fillId="2" borderId="9" xfId="0" applyNumberFormat="1" applyFont="1" applyFill="1" applyBorder="1" applyAlignment="1">
      <alignment horizontal="center" vertical="center" wrapText="1"/>
    </xf>
    <xf numFmtId="164" fontId="5" fillId="2" borderId="10" xfId="0" applyNumberFormat="1" applyFont="1" applyFill="1" applyBorder="1" applyAlignment="1">
      <alignment horizontal="center" vertical="center" wrapText="1"/>
    </xf>
    <xf numFmtId="164" fontId="5" fillId="2" borderId="11" xfId="0" applyNumberFormat="1" applyFont="1" applyFill="1" applyBorder="1" applyAlignment="1">
      <alignment horizontal="center" vertical="center" wrapText="1"/>
    </xf>
    <xf numFmtId="164" fontId="5" fillId="2" borderId="12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right" wrapText="1"/>
    </xf>
    <xf numFmtId="0" fontId="4" fillId="0" borderId="1" xfId="0" applyFont="1" applyBorder="1" applyAlignment="1">
      <alignment horizontal="left"/>
    </xf>
    <xf numFmtId="4" fontId="5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center" wrapText="1"/>
    </xf>
    <xf numFmtId="14" fontId="5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wrapText="1"/>
    </xf>
    <xf numFmtId="0" fontId="6" fillId="2" borderId="3" xfId="0" applyFont="1" applyFill="1" applyBorder="1" applyAlignment="1">
      <alignment horizontal="center"/>
    </xf>
    <xf numFmtId="4" fontId="5" fillId="2" borderId="0" xfId="0" applyNumberFormat="1" applyFont="1" applyFill="1" applyAlignment="1">
      <alignment horizontal="left" wrapText="1"/>
    </xf>
    <xf numFmtId="0" fontId="5" fillId="0" borderId="2" xfId="0" applyFont="1" applyBorder="1" applyAlignment="1">
      <alignment horizontal="center" vertical="top" wrapText="1"/>
    </xf>
    <xf numFmtId="0" fontId="5" fillId="0" borderId="0" xfId="0" applyFont="1" applyAlignment="1">
      <alignment horizontal="justify" vertical="center" wrapText="1"/>
    </xf>
    <xf numFmtId="164" fontId="4" fillId="2" borderId="0" xfId="0" applyNumberFormat="1" applyFont="1" applyFill="1" applyAlignment="1">
      <alignment horizontal="left" wrapText="1"/>
    </xf>
    <xf numFmtId="4" fontId="4" fillId="0" borderId="4" xfId="0" applyNumberFormat="1" applyFont="1" applyBorder="1" applyAlignment="1">
      <alignment horizontal="right" vertical="center" wrapText="1"/>
    </xf>
    <xf numFmtId="4" fontId="4" fillId="0" borderId="5" xfId="0" applyNumberFormat="1" applyFont="1" applyBorder="1" applyAlignment="1">
      <alignment horizontal="right"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</cellXfs>
  <cellStyles count="4">
    <cellStyle name="Гиперссылка" xfId="3" builtinId="8"/>
    <cellStyle name="Обычный" xfId="0" builtinId="0"/>
    <cellStyle name="Обычный 2" xfId="2"/>
    <cellStyle name="Процентный" xfId="1" builtinId="5"/>
  </cellStyles>
  <dxfs count="1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85223</xdr:colOff>
      <xdr:row>12</xdr:row>
      <xdr:rowOff>159418</xdr:rowOff>
    </xdr:from>
    <xdr:to>
      <xdr:col>15</xdr:col>
      <xdr:colOff>1389723</xdr:colOff>
      <xdr:row>13</xdr:row>
      <xdr:rowOff>319364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53623" y="2778793"/>
          <a:ext cx="1347363" cy="35997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topLeftCell="A5" zoomScale="90" zoomScaleNormal="90" zoomScaleSheetLayoutView="100" workbookViewId="0">
      <selection activeCell="G25" sqref="G25"/>
    </sheetView>
  </sheetViews>
  <sheetFormatPr defaultColWidth="9.140625" defaultRowHeight="15" x14ac:dyDescent="0.25"/>
  <cols>
    <col min="1" max="1" width="5.7109375" style="1" customWidth="1"/>
    <col min="2" max="2" width="15.140625" style="2" customWidth="1"/>
    <col min="3" max="3" width="41" style="1" customWidth="1"/>
    <col min="4" max="4" width="7" style="1" customWidth="1"/>
    <col min="5" max="5" width="7.28515625" style="1" customWidth="1"/>
    <col min="6" max="6" width="14.42578125" style="3" customWidth="1"/>
    <col min="7" max="7" width="21" style="3" customWidth="1"/>
    <col min="8" max="8" width="14.7109375" style="3" customWidth="1"/>
    <col min="9" max="9" width="20.7109375" style="3" customWidth="1"/>
    <col min="10" max="10" width="14.85546875" style="3" customWidth="1"/>
    <col min="11" max="11" width="21.5703125" style="3" customWidth="1"/>
    <col min="12" max="12" width="14.42578125" style="4" customWidth="1"/>
    <col min="13" max="13" width="12.5703125" style="1" customWidth="1"/>
    <col min="14" max="14" width="10.28515625" style="1" customWidth="1"/>
    <col min="15" max="15" width="18.42578125" style="1" customWidth="1"/>
    <col min="16" max="16" width="22.7109375" style="4" customWidth="1"/>
    <col min="17" max="16384" width="9.140625" style="1"/>
  </cols>
  <sheetData>
    <row r="1" spans="1:16" ht="15" customHeight="1" x14ac:dyDescent="0.25">
      <c r="A1" s="1" t="s">
        <v>16</v>
      </c>
      <c r="L1" s="3"/>
      <c r="M1" s="4"/>
      <c r="O1" s="69"/>
      <c r="P1" s="69"/>
    </row>
    <row r="2" spans="1:16" s="5" customFormat="1" ht="13.15" customHeight="1" x14ac:dyDescent="0.25">
      <c r="A2" s="72" t="s">
        <v>15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"/>
    </row>
    <row r="3" spans="1:16" s="5" customFormat="1" ht="10.15" hidden="1" customHeight="1" x14ac:dyDescent="0.3">
      <c r="A3" s="8"/>
      <c r="B3" s="9"/>
      <c r="C3" s="8"/>
      <c r="D3" s="8"/>
      <c r="E3" s="8"/>
      <c r="F3" s="10"/>
      <c r="G3" s="10"/>
      <c r="H3" s="10"/>
      <c r="I3" s="10"/>
      <c r="J3" s="10"/>
      <c r="K3" s="10"/>
      <c r="L3" s="11"/>
      <c r="M3" s="8"/>
      <c r="N3" s="8"/>
      <c r="O3" s="8"/>
      <c r="P3" s="11"/>
    </row>
    <row r="4" spans="1:16" s="5" customFormat="1" ht="26.45" customHeight="1" x14ac:dyDescent="0.25">
      <c r="A4" s="74" t="s">
        <v>12</v>
      </c>
      <c r="B4" s="74"/>
      <c r="C4" s="74"/>
      <c r="D4" s="57" t="s">
        <v>27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6" s="5" customFormat="1" ht="26.45" customHeight="1" x14ac:dyDescent="0.25">
      <c r="A5" s="74" t="s">
        <v>13</v>
      </c>
      <c r="B5" s="74"/>
      <c r="C5" s="74"/>
      <c r="D5" s="57" t="s">
        <v>21</v>
      </c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6" s="5" customFormat="1" ht="27.75" customHeight="1" x14ac:dyDescent="0.25">
      <c r="A6" s="74" t="s">
        <v>14</v>
      </c>
      <c r="B6" s="74"/>
      <c r="C6" s="74"/>
      <c r="D6" s="73" t="s">
        <v>19</v>
      </c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</row>
    <row r="7" spans="1:16" s="5" customFormat="1" ht="39.950000000000003" customHeight="1" x14ac:dyDescent="0.25">
      <c r="A7" s="74"/>
      <c r="B7" s="74"/>
      <c r="C7" s="74"/>
      <c r="D7" s="57" t="s">
        <v>25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6" s="5" customFormat="1" ht="54" customHeight="1" x14ac:dyDescent="0.25">
      <c r="A8" s="74"/>
      <c r="B8" s="74"/>
      <c r="C8" s="74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</row>
    <row r="9" spans="1:16" s="5" customFormat="1" ht="2.4500000000000002" hidden="1" customHeight="1" x14ac:dyDescent="0.25">
      <c r="A9" s="74"/>
      <c r="B9" s="74"/>
      <c r="C9" s="74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</row>
    <row r="10" spans="1:16" s="5" customFormat="1" ht="6" hidden="1" customHeight="1" x14ac:dyDescent="0.25">
      <c r="A10" s="74"/>
      <c r="B10" s="74"/>
      <c r="C10" s="74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</row>
    <row r="11" spans="1:16" s="5" customFormat="1" ht="14.25" customHeight="1" x14ac:dyDescent="0.25">
      <c r="A11" s="55" t="s">
        <v>0</v>
      </c>
      <c r="B11" s="55"/>
      <c r="C11" s="55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12"/>
    </row>
    <row r="12" spans="1:16" ht="25.5" customHeight="1" x14ac:dyDescent="0.25">
      <c r="A12" s="56" t="s">
        <v>1</v>
      </c>
      <c r="B12" s="56" t="s">
        <v>18</v>
      </c>
      <c r="C12" s="56" t="s">
        <v>2</v>
      </c>
      <c r="D12" s="56"/>
      <c r="E12" s="56"/>
      <c r="F12" s="58" t="s">
        <v>22</v>
      </c>
      <c r="G12" s="59"/>
      <c r="H12" s="58" t="s">
        <v>23</v>
      </c>
      <c r="I12" s="64"/>
      <c r="J12" s="58" t="s">
        <v>24</v>
      </c>
      <c r="K12" s="64"/>
      <c r="L12" s="71" t="s">
        <v>3</v>
      </c>
      <c r="M12" s="56" t="s">
        <v>4</v>
      </c>
      <c r="N12" s="56" t="s">
        <v>5</v>
      </c>
      <c r="O12" s="56" t="s">
        <v>6</v>
      </c>
      <c r="P12" s="71"/>
    </row>
    <row r="13" spans="1:16" ht="15.75" customHeight="1" x14ac:dyDescent="0.25">
      <c r="A13" s="56"/>
      <c r="B13" s="56"/>
      <c r="C13" s="56"/>
      <c r="D13" s="56"/>
      <c r="E13" s="56"/>
      <c r="F13" s="60"/>
      <c r="G13" s="61"/>
      <c r="H13" s="65"/>
      <c r="I13" s="66"/>
      <c r="J13" s="65"/>
      <c r="K13" s="66"/>
      <c r="L13" s="71"/>
      <c r="M13" s="56"/>
      <c r="N13" s="56"/>
      <c r="O13" s="56"/>
      <c r="P13" s="71"/>
    </row>
    <row r="14" spans="1:16" ht="27" customHeight="1" x14ac:dyDescent="0.25">
      <c r="A14" s="56"/>
      <c r="B14" s="56"/>
      <c r="C14" s="56"/>
      <c r="D14" s="56"/>
      <c r="E14" s="56"/>
      <c r="F14" s="62"/>
      <c r="G14" s="63"/>
      <c r="H14" s="67"/>
      <c r="I14" s="68"/>
      <c r="J14" s="67"/>
      <c r="K14" s="68"/>
      <c r="L14" s="71"/>
      <c r="M14" s="56"/>
      <c r="N14" s="56"/>
      <c r="O14" s="56"/>
      <c r="P14" s="71"/>
    </row>
    <row r="15" spans="1:16" ht="52.9" customHeight="1" x14ac:dyDescent="0.25">
      <c r="A15" s="56"/>
      <c r="B15" s="56"/>
      <c r="C15" s="56"/>
      <c r="D15" s="13" t="s">
        <v>11</v>
      </c>
      <c r="E15" s="13" t="s">
        <v>7</v>
      </c>
      <c r="F15" s="14" t="s">
        <v>8</v>
      </c>
      <c r="G15" s="14" t="s">
        <v>9</v>
      </c>
      <c r="H15" s="14" t="s">
        <v>8</v>
      </c>
      <c r="I15" s="14" t="s">
        <v>9</v>
      </c>
      <c r="J15" s="14" t="s">
        <v>8</v>
      </c>
      <c r="K15" s="14" t="s">
        <v>9</v>
      </c>
      <c r="L15" s="71"/>
      <c r="M15" s="56"/>
      <c r="N15" s="56"/>
      <c r="O15" s="56"/>
      <c r="P15" s="71"/>
    </row>
    <row r="16" spans="1:16" ht="60.75" customHeight="1" x14ac:dyDescent="0.25">
      <c r="A16" s="44">
        <v>1</v>
      </c>
      <c r="B16" s="44" t="s">
        <v>26</v>
      </c>
      <c r="C16" s="53" t="s">
        <v>28</v>
      </c>
      <c r="D16" s="44" t="s">
        <v>29</v>
      </c>
      <c r="E16" s="45">
        <v>55</v>
      </c>
      <c r="F16" s="46">
        <v>139</v>
      </c>
      <c r="G16" s="47">
        <f t="shared" ref="G16" si="0">E16*F16</f>
        <v>7645</v>
      </c>
      <c r="H16" s="47">
        <v>112.27</v>
      </c>
      <c r="I16" s="47">
        <v>6174.085</v>
      </c>
      <c r="J16" s="48">
        <v>145</v>
      </c>
      <c r="K16" s="49">
        <f t="shared" ref="K16" si="1">J16*E16</f>
        <v>7975</v>
      </c>
      <c r="L16" s="49">
        <f t="shared" ref="L16" si="2">IF(OR(F16=0,H16=0,J16=0),0,ROUND(AVERAGE(F16,H16,J16),2))</f>
        <v>132.09</v>
      </c>
      <c r="M16" s="44">
        <f t="shared" ref="M16" si="3">IF(OR(F16=0,H16=0,J16=0),0,STDEV(F16,H16,J16))</f>
        <v>17.424818506945762</v>
      </c>
      <c r="N16" s="50">
        <f t="shared" ref="N16" si="4">IF(L16=0,0,M16/L16*100%)</f>
        <v>0.1319162579070767</v>
      </c>
      <c r="O16" s="44" t="str">
        <f t="shared" ref="O16" si="5">IF(N16&lt;33%,"ОДНОРОДНЫЕ","НЕОДНОРОДНЫЕ")</f>
        <v>ОДНОРОДНЫЕ</v>
      </c>
      <c r="P16" s="46">
        <f t="shared" ref="P16" si="6">ROUND(E16*L16,2)</f>
        <v>7264.95</v>
      </c>
    </row>
    <row r="17" spans="1:16" s="6" customFormat="1" ht="36.6" customHeight="1" x14ac:dyDescent="0.25">
      <c r="A17" s="57"/>
      <c r="B17" s="57"/>
      <c r="C17" s="57"/>
      <c r="D17" s="86" t="s">
        <v>17</v>
      </c>
      <c r="E17" s="87"/>
      <c r="F17" s="87"/>
      <c r="G17" s="87"/>
      <c r="H17" s="87"/>
      <c r="I17" s="87"/>
      <c r="J17" s="87"/>
      <c r="K17" s="87"/>
      <c r="L17" s="87"/>
      <c r="M17" s="87"/>
      <c r="N17" s="88"/>
      <c r="O17" s="16"/>
      <c r="P17" s="15">
        <f>SUM(P16:P16)</f>
        <v>7264.95</v>
      </c>
    </row>
    <row r="18" spans="1:16" ht="12.6" hidden="1" customHeight="1" x14ac:dyDescent="0.25">
      <c r="A18" s="17"/>
      <c r="B18" s="9"/>
      <c r="C18" s="18"/>
      <c r="D18" s="17"/>
      <c r="E18" s="17"/>
      <c r="F18" s="19"/>
      <c r="G18" s="19"/>
      <c r="H18" s="19"/>
      <c r="I18" s="19"/>
      <c r="J18" s="19"/>
      <c r="K18" s="19"/>
      <c r="L18" s="20"/>
      <c r="M18" s="17"/>
      <c r="N18" s="21"/>
      <c r="O18" s="17"/>
      <c r="P18" s="20"/>
    </row>
    <row r="19" spans="1:16" ht="37.15" customHeight="1" x14ac:dyDescent="0.25">
      <c r="A19" s="22" t="s">
        <v>10</v>
      </c>
      <c r="B19" s="23"/>
      <c r="C19" s="24"/>
      <c r="D19" s="24"/>
      <c r="E19" s="24"/>
      <c r="F19" s="25"/>
      <c r="G19" s="25"/>
      <c r="H19" s="25"/>
      <c r="I19" s="25"/>
      <c r="J19" s="25"/>
      <c r="K19" s="25"/>
      <c r="L19" s="26"/>
      <c r="M19" s="24"/>
      <c r="N19" s="24"/>
      <c r="O19" s="24"/>
      <c r="P19" s="52"/>
    </row>
    <row r="20" spans="1:16" ht="93.75" customHeight="1" x14ac:dyDescent="0.25">
      <c r="A20" s="84" t="s">
        <v>30</v>
      </c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</row>
    <row r="21" spans="1:16" ht="15" customHeight="1" x14ac:dyDescent="0.25">
      <c r="A21" s="89"/>
      <c r="B21" s="89"/>
      <c r="C21" s="89"/>
      <c r="D21" s="89"/>
      <c r="E21" s="89"/>
      <c r="F21" s="89"/>
      <c r="G21" s="89"/>
      <c r="H21" s="89"/>
      <c r="I21" s="28"/>
      <c r="J21" s="28"/>
      <c r="K21" s="28"/>
      <c r="L21" s="28"/>
      <c r="M21" s="28"/>
      <c r="N21" s="28"/>
      <c r="O21" s="28"/>
      <c r="P21" s="28"/>
    </row>
    <row r="22" spans="1:16" ht="17.45" customHeight="1" x14ac:dyDescent="0.25">
      <c r="A22" s="29" t="s">
        <v>20</v>
      </c>
      <c r="B22" s="30"/>
      <c r="C22" s="29"/>
      <c r="D22" s="31"/>
      <c r="E22" s="31"/>
      <c r="F22" s="32"/>
      <c r="G22" s="32"/>
      <c r="H22" s="54">
        <v>7264.95</v>
      </c>
      <c r="I22" s="33"/>
      <c r="J22" s="85" t="s">
        <v>31</v>
      </c>
      <c r="K22" s="85"/>
      <c r="L22" s="85"/>
      <c r="M22" s="85"/>
      <c r="N22" s="85"/>
      <c r="O22" s="85"/>
      <c r="P22" s="85"/>
    </row>
    <row r="23" spans="1:16" ht="34.5" hidden="1" customHeight="1" x14ac:dyDescent="0.3">
      <c r="A23" s="80"/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35"/>
    </row>
    <row r="24" spans="1:16" ht="21.6" customHeight="1" x14ac:dyDescent="0.25">
      <c r="A24" s="36"/>
      <c r="B24" s="30"/>
      <c r="C24" s="37"/>
      <c r="D24" s="37"/>
      <c r="E24" s="37"/>
      <c r="F24" s="38"/>
      <c r="G24" s="38"/>
      <c r="H24" s="38"/>
      <c r="I24" s="38"/>
      <c r="J24" s="38"/>
      <c r="K24" s="38"/>
      <c r="L24" s="35"/>
      <c r="M24" s="37"/>
      <c r="N24" s="37"/>
      <c r="O24" s="37"/>
      <c r="P24" s="35"/>
    </row>
    <row r="25" spans="1:16" ht="38.25" customHeight="1" x14ac:dyDescent="0.25">
      <c r="A25" s="80" t="s">
        <v>32</v>
      </c>
      <c r="B25" s="80"/>
      <c r="C25" s="80"/>
      <c r="D25" s="80"/>
      <c r="E25" s="80"/>
      <c r="F25" s="39"/>
      <c r="G25" s="39"/>
      <c r="H25" s="81"/>
      <c r="I25" s="81"/>
      <c r="J25" s="81"/>
      <c r="K25" s="81"/>
      <c r="L25" s="34"/>
      <c r="M25" s="82"/>
      <c r="N25" s="82"/>
      <c r="O25" s="34"/>
      <c r="P25" s="40"/>
    </row>
    <row r="26" spans="1:16" ht="1.1499999999999999" customHeight="1" x14ac:dyDescent="0.25">
      <c r="A26" s="77"/>
      <c r="B26" s="77"/>
      <c r="C26" s="77"/>
      <c r="D26" s="77"/>
      <c r="E26" s="77"/>
      <c r="F26" s="41"/>
      <c r="G26" s="41"/>
      <c r="H26" s="78"/>
      <c r="I26" s="78"/>
      <c r="J26" s="78"/>
      <c r="K26" s="78"/>
      <c r="L26" s="34"/>
      <c r="M26" s="79"/>
      <c r="N26" s="79"/>
      <c r="O26" s="41"/>
      <c r="P26" s="40"/>
    </row>
    <row r="27" spans="1:16" ht="21" customHeight="1" x14ac:dyDescent="0.25">
      <c r="A27" s="36"/>
      <c r="B27" s="51"/>
      <c r="C27" s="42"/>
      <c r="D27" s="42"/>
      <c r="E27" s="42"/>
      <c r="F27" s="42"/>
      <c r="G27" s="42"/>
      <c r="H27" s="42"/>
      <c r="I27" s="42"/>
      <c r="J27" s="42"/>
      <c r="K27" s="42"/>
      <c r="L27" s="34"/>
      <c r="M27" s="40"/>
      <c r="N27" s="34"/>
      <c r="O27" s="34"/>
      <c r="P27" s="40"/>
    </row>
    <row r="28" spans="1:16" ht="39" customHeight="1" x14ac:dyDescent="0.25">
      <c r="A28" s="80"/>
      <c r="B28" s="80"/>
      <c r="C28" s="80"/>
      <c r="D28" s="80"/>
      <c r="E28" s="80"/>
      <c r="F28" s="39"/>
      <c r="G28" s="39"/>
      <c r="H28" s="81"/>
      <c r="I28" s="81"/>
      <c r="J28" s="81"/>
      <c r="K28" s="81"/>
      <c r="L28" s="34"/>
      <c r="M28" s="82"/>
      <c r="N28" s="82"/>
      <c r="O28" s="34"/>
      <c r="P28" s="43"/>
    </row>
    <row r="29" spans="1:16" ht="15.75" x14ac:dyDescent="0.25">
      <c r="A29" s="76"/>
      <c r="B29" s="76"/>
      <c r="C29" s="76"/>
      <c r="D29" s="76"/>
      <c r="E29" s="76"/>
      <c r="F29" s="27"/>
      <c r="G29" s="27"/>
      <c r="H29" s="83"/>
      <c r="I29" s="83"/>
      <c r="J29" s="83"/>
      <c r="K29" s="83"/>
      <c r="L29" s="8"/>
      <c r="M29" s="75"/>
      <c r="N29" s="76"/>
      <c r="O29" s="27"/>
      <c r="P29" s="11"/>
    </row>
    <row r="30" spans="1:16" x14ac:dyDescent="0.25">
      <c r="M30" s="4"/>
    </row>
  </sheetData>
  <autoFilter ref="A15:P17"/>
  <mergeCells count="43">
    <mergeCell ref="A20:P20"/>
    <mergeCell ref="J22:P22"/>
    <mergeCell ref="D17:N17"/>
    <mergeCell ref="A21:H21"/>
    <mergeCell ref="A25:E25"/>
    <mergeCell ref="H25:K25"/>
    <mergeCell ref="M25:N25"/>
    <mergeCell ref="A23:O23"/>
    <mergeCell ref="A17:C17"/>
    <mergeCell ref="M29:N29"/>
    <mergeCell ref="A26:E26"/>
    <mergeCell ref="H26:K26"/>
    <mergeCell ref="M26:N26"/>
    <mergeCell ref="A28:E28"/>
    <mergeCell ref="H28:K28"/>
    <mergeCell ref="M28:N28"/>
    <mergeCell ref="A29:E29"/>
    <mergeCell ref="H29:K29"/>
    <mergeCell ref="O1:P1"/>
    <mergeCell ref="D11:O11"/>
    <mergeCell ref="L12:L15"/>
    <mergeCell ref="M12:M15"/>
    <mergeCell ref="N12:N15"/>
    <mergeCell ref="O12:O15"/>
    <mergeCell ref="P12:P15"/>
    <mergeCell ref="A2:O2"/>
    <mergeCell ref="D6:P6"/>
    <mergeCell ref="D9:P9"/>
    <mergeCell ref="D10:P10"/>
    <mergeCell ref="D7:P8"/>
    <mergeCell ref="A6:C10"/>
    <mergeCell ref="A4:C4"/>
    <mergeCell ref="D4:P4"/>
    <mergeCell ref="A5:C5"/>
    <mergeCell ref="A11:C11"/>
    <mergeCell ref="A12:A15"/>
    <mergeCell ref="B12:B15"/>
    <mergeCell ref="C12:C15"/>
    <mergeCell ref="D5:P5"/>
    <mergeCell ref="D12:E14"/>
    <mergeCell ref="F12:G14"/>
    <mergeCell ref="H12:I14"/>
    <mergeCell ref="J12:K14"/>
  </mergeCells>
  <phoneticPr fontId="3" type="noConversion"/>
  <conditionalFormatting sqref="O18">
    <cfRule type="containsText" dxfId="17" priority="91" operator="containsText" text="НЕОДНОРОДНЫЕ">
      <formula>NOT(ISERROR(SEARCH("НЕОДНОРОДНЫЕ",O18)))</formula>
    </cfRule>
    <cfRule type="containsText" dxfId="16" priority="92" operator="containsText" text="ОДНОРОДНЫЕ">
      <formula>NOT(ISERROR(SEARCH("ОДНОРОДНЫЕ",O18)))</formula>
    </cfRule>
    <cfRule type="containsText" dxfId="15" priority="93" operator="containsText" text="НЕОДНОРОДНЫЕ">
      <formula>NOT(ISERROR(SEARCH("НЕОДНОРОДНЫЕ",O18)))</formula>
    </cfRule>
    <cfRule type="containsText" dxfId="14" priority="94" operator="containsText" text="НЕ">
      <formula>NOT(ISERROR(SEARCH("НЕ",O18)))</formula>
    </cfRule>
    <cfRule type="containsText" dxfId="13" priority="95" operator="containsText" text="ОДНОРОДНЫЕ">
      <formula>NOT(ISERROR(SEARCH("ОДНОРОДНЫЕ",O18)))</formula>
    </cfRule>
    <cfRule type="containsText" dxfId="12" priority="96" operator="containsText" text="НЕОДНОРОДНЫЕ">
      <formula>NOT(ISERROR(SEARCH("НЕОДНОРОДНЫЕ",O18)))</formula>
    </cfRule>
  </conditionalFormatting>
  <conditionalFormatting sqref="O16">
    <cfRule type="containsText" dxfId="5" priority="1" operator="containsText" text="НЕОДНОРОДНЫЕ">
      <formula>NOT(ISERROR(SEARCH("НЕОДНОРОДНЫЕ",O16)))</formula>
    </cfRule>
    <cfRule type="containsText" dxfId="4" priority="2" operator="containsText" text="ОДНОРОДНЫЕ">
      <formula>NOT(ISERROR(SEARCH("ОДНОРОДНЫЕ",O16)))</formula>
    </cfRule>
    <cfRule type="containsText" dxfId="3" priority="3" operator="containsText" text="НЕОДНОРОДНЫЕ">
      <formula>NOT(ISERROR(SEARCH("НЕОДНОРОДНЫЕ",O16)))</formula>
    </cfRule>
    <cfRule type="containsText" dxfId="2" priority="4" operator="containsText" text="НЕ">
      <formula>NOT(ISERROR(SEARCH("НЕ",O16)))</formula>
    </cfRule>
    <cfRule type="containsText" dxfId="1" priority="5" operator="containsText" text="ОДНОРОДНЫЕ">
      <formula>NOT(ISERROR(SEARCH("ОДНОРОДНЫЕ",O16)))</formula>
    </cfRule>
    <cfRule type="containsText" dxfId="0" priority="6" operator="containsText" text="НЕОДНОРОДНЫЕ">
      <formula>NOT(ISERROR(SEARCH("НЕОДНОРОДНЫЕ",O16)))</formula>
    </cfRule>
  </conditionalFormatting>
  <dataValidations disablePrompts="1" count="1">
    <dataValidation type="list" allowBlank="1" showInputMessage="1" showErrorMessage="1" sqref="D9:P10">
      <formula1>#REF!</formula1>
    </dataValidation>
  </dataValidations>
  <printOptions horizontalCentered="1"/>
  <pageMargins left="0.51181102362204722" right="0.51181102362204722" top="0.59055118110236227" bottom="0.31496062992125984" header="0.31496062992125984" footer="0.31496062992125984"/>
  <pageSetup paperSize="9" scale="5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ЭА</vt:lpstr>
      <vt:lpstr>ЭА!Заголовки_для_печати</vt:lpstr>
      <vt:lpstr>ЭА!Область_печати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Полиэктов А.Б.</dc:creator>
  <cp:lastModifiedBy>Алямовская Светлана Леонидовна</cp:lastModifiedBy>
  <cp:lastPrinted>2025-07-30T11:18:12Z</cp:lastPrinted>
  <dcterms:created xsi:type="dcterms:W3CDTF">2021-03-29T10:43:28Z</dcterms:created>
  <dcterms:modified xsi:type="dcterms:W3CDTF">2026-07-29T07:57:59Z</dcterms:modified>
</cp:coreProperties>
</file>