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49. Сплит-системы_Порчхидзе\"/>
    </mc:Choice>
  </mc:AlternateContent>
  <xr:revisionPtr revIDLastSave="0" documentId="13_ncr:1_{BA90F8A2-11A3-43FF-9433-E3F6BBF2ED4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НМЦК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1" l="1"/>
  <c r="O12" i="1"/>
  <c r="N11" i="1"/>
  <c r="Q11" i="1" s="1"/>
  <c r="N12" i="1"/>
  <c r="Q12" i="1" s="1"/>
  <c r="L11" i="1"/>
  <c r="L12" i="1"/>
  <c r="L10" i="1"/>
  <c r="O10" i="1"/>
  <c r="N10" i="1"/>
  <c r="Q10" i="1" s="1"/>
  <c r="P12" i="1" l="1"/>
  <c r="P11" i="1"/>
  <c r="Q13" i="1"/>
  <c r="P10" i="1"/>
</calcChain>
</file>

<file path=xl/sharedStrings.xml><?xml version="1.0" encoding="utf-8"?>
<sst xmlns="http://schemas.openxmlformats.org/spreadsheetml/2006/main" count="41" uniqueCount="31">
  <si>
    <t>№ п/п</t>
  </si>
  <si>
    <t>Наименование товара</t>
  </si>
  <si>
    <t>КТРУ / ОКПД 2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</si>
  <si>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</si>
  <si>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</si>
  <si>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</si>
  <si>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</si>
  <si>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</si>
  <si>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</si>
  <si>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</si>
  <si>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</si>
  <si>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</si>
  <si>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</si>
  <si>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</si>
  <si>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</si>
  <si>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Штука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</si>
  <si>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</si>
  <si>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</si>
  <si>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</si>
  <si>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</si>
  <si>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Специалист  по закупкам: _______________ М.А. Антошин</t>
  </si>
  <si>
    <t>Сумма по средней цене за единицу с учетом НДС
(руб.)</t>
  </si>
  <si>
    <t>Предложение
№ ЦБ-5428
от 01.09.2026</t>
  </si>
  <si>
    <t>Коммерческое предложение
№ 121
от 01.09.2026</t>
  </si>
  <si>
    <t>28.25.12.130</t>
  </si>
  <si>
    <t>Сплит-система Energolux Basel ESAS09B_A/ESAU09B_A_WS40</t>
  </si>
  <si>
    <t>Сплит-система Energolux Basel ESAS24B_A/ESAU24B_A_WS40</t>
  </si>
  <si>
    <t>Сплит-система Energolux Basel ESAS36B_A/ESAU36B_A_WS40</t>
  </si>
  <si>
    <t>Коммерческое предложение
№ 64 918
от 07.09.2026</t>
  </si>
  <si>
    <t>Дата подготовки обоснования НМЦК: 07.09.2026</t>
  </si>
  <si>
    <t>на поставку сплит-системы для нужд ФГБУ «НМИЦ пульмонологии» ФМБА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</si>
</sst>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Fill="1"/>
    <xf numFmtId="4" fontId="3" fillId="0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"/>
  <sheetViews>
    <sheetView tabSelected="1" zoomScaleNormal="100" workbookViewId="0">
      <selection activeCell="J22" sqref="J22"/>
    </sheetView>
  </sheetViews>
  <sheetFormatPr defaultRowHeight="15" x14ac:dyDescent="0.25"/>
  <cols>
    <col min="1" max="1" width="4.5703125" customWidth="1"/>
    <col min="2" max="2" width="30.5703125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7" width="13.7109375" customWidth="1"/>
  </cols>
  <sheetData>
    <row r="1" spans="1:18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25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x14ac:dyDescent="0.25">
      <c r="A3" s="20" t="s">
        <v>30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30" customHeight="1" x14ac:dyDescent="0.25">
      <c r="A5" s="17" t="s">
        <v>17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9"/>
      <c r="R5" s="14" t="s">
        <v>12</v>
      </c>
    </row>
    <row r="6" spans="1:18" ht="30" customHeight="1" x14ac:dyDescent="0.25">
      <c r="A6" s="14" t="s">
        <v>0</v>
      </c>
      <c r="B6" s="14" t="s">
        <v>1</v>
      </c>
      <c r="C6" s="14" t="s">
        <v>2</v>
      </c>
      <c r="D6" s="14" t="s">
        <v>3</v>
      </c>
      <c r="E6" s="14" t="s">
        <v>4</v>
      </c>
      <c r="F6" s="27" t="s">
        <v>7</v>
      </c>
      <c r="G6" s="28"/>
      <c r="H6" s="28"/>
      <c r="I6" s="28"/>
      <c r="J6" s="28"/>
      <c r="K6" s="29"/>
      <c r="L6" s="14" t="s">
        <v>18</v>
      </c>
      <c r="M6" s="14" t="s">
        <v>8</v>
      </c>
      <c r="N6" s="14" t="s">
        <v>19</v>
      </c>
      <c r="O6" s="23" t="s">
        <v>11</v>
      </c>
      <c r="P6" s="24"/>
      <c r="Q6" s="14" t="s">
        <v>21</v>
      </c>
      <c r="R6" s="15"/>
    </row>
    <row r="7" spans="1:18" ht="45" customHeight="1" x14ac:dyDescent="0.25">
      <c r="A7" s="15"/>
      <c r="B7" s="15"/>
      <c r="C7" s="15"/>
      <c r="D7" s="15"/>
      <c r="E7" s="15"/>
      <c r="F7" s="25" t="s">
        <v>22</v>
      </c>
      <c r="G7" s="26"/>
      <c r="H7" s="25" t="s">
        <v>23</v>
      </c>
      <c r="I7" s="26"/>
      <c r="J7" s="25" t="s">
        <v>28</v>
      </c>
      <c r="K7" s="26"/>
      <c r="L7" s="15"/>
      <c r="M7" s="15"/>
      <c r="N7" s="15"/>
      <c r="O7" s="14" t="s">
        <v>9</v>
      </c>
      <c r="P7" s="14" t="s">
        <v>10</v>
      </c>
      <c r="Q7" s="15"/>
      <c r="R7" s="15"/>
    </row>
    <row r="8" spans="1:18" ht="30" customHeight="1" x14ac:dyDescent="0.25">
      <c r="A8" s="16"/>
      <c r="B8" s="16"/>
      <c r="C8" s="16"/>
      <c r="D8" s="16"/>
      <c r="E8" s="16"/>
      <c r="F8" s="7" t="s">
        <v>5</v>
      </c>
      <c r="G8" s="7" t="s">
        <v>6</v>
      </c>
      <c r="H8" s="7" t="s">
        <v>5</v>
      </c>
      <c r="I8" s="7" t="s">
        <v>6</v>
      </c>
      <c r="J8" s="4" t="s">
        <v>5</v>
      </c>
      <c r="K8" s="4" t="s">
        <v>6</v>
      </c>
      <c r="L8" s="16"/>
      <c r="M8" s="16"/>
      <c r="N8" s="16"/>
      <c r="O8" s="16"/>
      <c r="P8" s="16"/>
      <c r="Q8" s="16"/>
      <c r="R8" s="16"/>
    </row>
    <row r="9" spans="1:18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8">
        <v>6</v>
      </c>
      <c r="G9" s="8">
        <v>7</v>
      </c>
      <c r="H9" s="8">
        <v>8</v>
      </c>
      <c r="I9" s="8">
        <v>9</v>
      </c>
      <c r="J9" s="5">
        <v>10</v>
      </c>
      <c r="K9" s="5">
        <v>11</v>
      </c>
      <c r="L9" s="1">
        <v>12</v>
      </c>
      <c r="M9" s="1">
        <v>13</v>
      </c>
      <c r="N9" s="1">
        <v>14</v>
      </c>
      <c r="O9" s="1">
        <v>15</v>
      </c>
      <c r="P9" s="1">
        <v>16</v>
      </c>
      <c r="Q9" s="1">
        <v>18</v>
      </c>
      <c r="R9" s="1">
        <v>19</v>
      </c>
    </row>
    <row r="10" spans="1:18" ht="39" customHeight="1" x14ac:dyDescent="0.25">
      <c r="A10" s="9">
        <v>1</v>
      </c>
      <c r="B10" s="10" t="s">
        <v>25</v>
      </c>
      <c r="C10" s="7" t="s">
        <v>24</v>
      </c>
      <c r="D10" s="9" t="s">
        <v>15</v>
      </c>
      <c r="E10" s="9">
        <v>2</v>
      </c>
      <c r="F10" s="6">
        <v>33900</v>
      </c>
      <c r="G10" s="6">
        <v>0</v>
      </c>
      <c r="H10" s="6">
        <v>37800</v>
      </c>
      <c r="I10" s="6">
        <v>0</v>
      </c>
      <c r="J10" s="6">
        <v>29405.8</v>
      </c>
      <c r="K10" s="6">
        <v>0</v>
      </c>
      <c r="L10" s="2">
        <f>AVERAGE(F10,H10,J10)</f>
        <v>33701.93</v>
      </c>
      <c r="M10" s="6">
        <v>22</v>
      </c>
      <c r="N10" s="2">
        <f>AVERAGE(F10,H10,J10)+AVERAGE(G10,I10,K10)</f>
        <v>33701.93</v>
      </c>
      <c r="O10" s="2">
        <f>STDEV(F10,H10,J10)</f>
        <v>4200.6000000000004</v>
      </c>
      <c r="P10" s="2">
        <f>O10/L10*100</f>
        <v>12.46</v>
      </c>
      <c r="Q10" s="2">
        <f>N10*E10</f>
        <v>67403.86</v>
      </c>
      <c r="R10" s="9" t="s">
        <v>13</v>
      </c>
    </row>
    <row r="11" spans="1:18" ht="39" customHeight="1" x14ac:dyDescent="0.25">
      <c r="A11" s="9">
        <v>2</v>
      </c>
      <c r="B11" s="10" t="s">
        <v>26</v>
      </c>
      <c r="C11" s="7" t="s">
        <v>24</v>
      </c>
      <c r="D11" s="9" t="s">
        <v>15</v>
      </c>
      <c r="E11" s="9">
        <v>2</v>
      </c>
      <c r="F11" s="6">
        <v>82300</v>
      </c>
      <c r="G11" s="6">
        <v>0</v>
      </c>
      <c r="H11" s="6">
        <v>78500</v>
      </c>
      <c r="I11" s="6">
        <v>0</v>
      </c>
      <c r="J11" s="6">
        <v>64374.8</v>
      </c>
      <c r="K11" s="6">
        <v>0</v>
      </c>
      <c r="L11" s="2">
        <f>AVERAGE(F11,H11,J11)</f>
        <v>75058.27</v>
      </c>
      <c r="M11" s="6">
        <v>22</v>
      </c>
      <c r="N11" s="2">
        <f>AVERAGE(F11,H11,J11)+AVERAGE(G11,I11,K11)</f>
        <v>75058.27</v>
      </c>
      <c r="O11" s="2">
        <f>STDEV(F11,H11,J11)</f>
        <v>9445.23</v>
      </c>
      <c r="P11" s="2">
        <f t="shared" ref="P11:P12" si="0">O11/L11*100</f>
        <v>12.58</v>
      </c>
      <c r="Q11" s="2">
        <f>N11*E11</f>
        <v>150116.54</v>
      </c>
      <c r="R11" s="9" t="s">
        <v>13</v>
      </c>
    </row>
    <row r="12" spans="1:18" ht="39" customHeight="1" x14ac:dyDescent="0.25">
      <c r="A12" s="9">
        <v>3</v>
      </c>
      <c r="B12" s="10" t="s">
        <v>27</v>
      </c>
      <c r="C12" s="7" t="s">
        <v>24</v>
      </c>
      <c r="D12" s="9" t="s">
        <v>15</v>
      </c>
      <c r="E12" s="9">
        <v>2</v>
      </c>
      <c r="F12" s="6">
        <v>123700</v>
      </c>
      <c r="G12" s="6">
        <v>0</v>
      </c>
      <c r="H12" s="6">
        <v>108500</v>
      </c>
      <c r="I12" s="6">
        <v>0</v>
      </c>
      <c r="J12" s="6">
        <v>94286.3</v>
      </c>
      <c r="K12" s="6">
        <v>0</v>
      </c>
      <c r="L12" s="2">
        <f>AVERAGE(F12,H12,J12)</f>
        <v>108828.77</v>
      </c>
      <c r="M12" s="6">
        <v>22</v>
      </c>
      <c r="N12" s="2">
        <f>AVERAGE(F12,H12,J12)+AVERAGE(G12,I12,K12)</f>
        <v>108828.77</v>
      </c>
      <c r="O12" s="2">
        <f>STDEV(F12,H12,J12)</f>
        <v>14709.61</v>
      </c>
      <c r="P12" s="2">
        <f t="shared" si="0"/>
        <v>13.52</v>
      </c>
      <c r="Q12" s="2">
        <f>N12*E12</f>
        <v>217657.54</v>
      </c>
      <c r="R12" s="9" t="s">
        <v>13</v>
      </c>
    </row>
    <row r="13" spans="1:18" x14ac:dyDescent="0.25">
      <c r="A13" s="11" t="s">
        <v>14</v>
      </c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31">
        <f>SUM(Q10:Q12)</f>
        <v>435177.94</v>
      </c>
      <c r="R13" s="3"/>
    </row>
    <row r="14" spans="1:18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A15" s="3" t="s">
        <v>29</v>
      </c>
      <c r="B15" s="30"/>
      <c r="C15" s="30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x14ac:dyDescent="0.25">
      <c r="A17" s="3" t="s">
        <v>20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</sheetData>
  <mergeCells count="21">
    <mergeCell ref="A3:R3"/>
    <mergeCell ref="A2:R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  <mergeCell ref="A13:P13"/>
    <mergeCell ref="Q6:Q8"/>
    <mergeCell ref="R5:R8"/>
    <mergeCell ref="A5:Q5"/>
    <mergeCell ref="E6:E8"/>
  </mergeCells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Максим Антошин</cp:lastModifiedBy>
  <cp:lastPrinted>2023-06-30T11:09:57Z</cp:lastPrinted>
  <dcterms:created xsi:type="dcterms:W3CDTF">2022-08-15T07:32:39Z</dcterms:created>
  <dcterms:modified xsi:type="dcterms:W3CDTF">2026-09-07T10:00:57Z</dcterms:modified>
</cp:coreProperties>
</file>