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inUsers\Пользователь\Desktop\Закупки\2026\закупка по 44-фз\Удобрения\"/>
    </mc:Choice>
  </mc:AlternateContent>
  <xr:revisionPtr revIDLastSave="0" documentId="13_ncr:1_{87247CB1-CB41-44E6-BC0B-4801E5234025}" xr6:coauthVersionLast="47" xr6:coauthVersionMax="47" xr10:uidLastSave="{00000000-0000-0000-0000-000000000000}"/>
  <bookViews>
    <workbookView xWindow="-108" yWindow="-108" windowWidth="23256" windowHeight="12456" xr2:uid="{4D55A8A0-A0AF-44DD-906F-B8DE47AB6546}"/>
  </bookViews>
  <sheets>
    <sheet name="расчет НМЦК" sheetId="19" r:id="rId1"/>
  </sheets>
  <calcPr calcId="181029" refMode="R1C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9" l="1"/>
  <c r="H5" i="19" s="1"/>
  <c r="J5" i="19"/>
  <c r="J4" i="19"/>
  <c r="I4" i="19"/>
  <c r="H4" i="19" s="1"/>
  <c r="M4" i="19" s="1"/>
  <c r="K4" i="19" l="1"/>
  <c r="L4" i="19" s="1"/>
  <c r="K5" i="19"/>
  <c r="L5" i="19" s="1"/>
  <c r="M5" i="19"/>
  <c r="M6" i="19" l="1"/>
</calcChain>
</file>

<file path=xl/sharedStrings.xml><?xml version="1.0" encoding="utf-8"?>
<sst xmlns="http://schemas.openxmlformats.org/spreadsheetml/2006/main" count="18" uniqueCount="17">
  <si>
    <t>Стоимость, руб.</t>
  </si>
  <si>
    <t>№</t>
  </si>
  <si>
    <t>Количество</t>
  </si>
  <si>
    <t>Средн. арифм.</t>
  </si>
  <si>
    <t>Кол-во знач.</t>
  </si>
  <si>
    <t>Сред. квадр. откл. σ=</t>
  </si>
  <si>
    <t>Коэфф вариации V=</t>
  </si>
  <si>
    <t>Совокупность значений</t>
  </si>
  <si>
    <t>Ед. изм.</t>
  </si>
  <si>
    <t>Кол-во</t>
  </si>
  <si>
    <t>Наименование товара/услуги</t>
  </si>
  <si>
    <t>Аммиачная селитра марки Б</t>
  </si>
  <si>
    <t xml:space="preserve">Источник № 1 </t>
  </si>
  <si>
    <t xml:space="preserve">Источник № 2 </t>
  </si>
  <si>
    <t xml:space="preserve">Источник № 3 </t>
  </si>
  <si>
    <t>т</t>
  </si>
  <si>
    <t>Диаммофоска 8:20:30:2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</si>
</sst>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₽&quot;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PT Serif"/>
      <family val="1"/>
      <charset val="204"/>
    </font>
    <font>
      <sz val="11"/>
      <color theme="1"/>
      <name val="PT Serif"/>
      <family val="1"/>
      <charset val="204"/>
    </font>
    <font>
      <sz val="8"/>
      <color theme="1"/>
      <name val="PT Serif"/>
      <family val="1"/>
      <charset val="204"/>
    </font>
    <font>
      <sz val="8"/>
      <color theme="1"/>
      <name val="Times New Roman"/>
      <family val="1"/>
      <charset val="204"/>
    </font>
    <font>
      <u/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7" fillId="0" borderId="0" xfId="0" applyFont="1"/>
    <xf numFmtId="4" fontId="7" fillId="0" borderId="0" xfId="0" applyNumberFormat="1" applyFont="1"/>
    <xf numFmtId="0" fontId="6" fillId="0" borderId="0" xfId="0" applyFont="1"/>
    <xf numFmtId="0" fontId="7" fillId="0" borderId="0" xfId="0" applyFont="1" applyAlignment="1">
      <alignment horizontal="left"/>
    </xf>
    <xf numFmtId="0" fontId="6" fillId="0" borderId="0" xfId="0" applyFont="1" applyAlignment="1">
      <alignment vertical="top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 wrapText="1"/>
    </xf>
    <xf numFmtId="1" fontId="2" fillId="0" borderId="1" xfId="0" applyNumberFormat="1" applyFont="1" applyBorder="1" applyAlignment="1">
      <alignment wrapText="1"/>
    </xf>
    <xf numFmtId="1" fontId="4" fillId="0" borderId="1" xfId="0" applyNumberFormat="1" applyFont="1" applyBorder="1" applyAlignment="1">
      <alignment wrapText="1"/>
    </xf>
    <xf numFmtId="4" fontId="5" fillId="0" borderId="0" xfId="0" applyNumberFormat="1" applyFont="1"/>
    <xf numFmtId="1" fontId="6" fillId="0" borderId="0" xfId="0" applyNumberFormat="1" applyFont="1"/>
    <xf numFmtId="0" fontId="2" fillId="0" borderId="2" xfId="0" applyFont="1" applyBorder="1" applyAlignment="1">
      <alignment horizontal="left" wrapText="1"/>
    </xf>
    <xf numFmtId="164" fontId="4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 wrapText="1"/>
    </xf>
    <xf numFmtId="4" fontId="2" fillId="0" borderId="1" xfId="0" applyNumberFormat="1" applyFont="1" applyBorder="1" applyAlignment="1">
      <alignment horizontal="center" wrapText="1"/>
    </xf>
    <xf numFmtId="4" fontId="4" fillId="0" borderId="3" xfId="0" applyNumberFormat="1" applyFont="1" applyBorder="1" applyAlignment="1">
      <alignment horizontal="center" wrapText="1"/>
    </xf>
    <xf numFmtId="4" fontId="4" fillId="0" borderId="1" xfId="0" applyNumberFormat="1" applyFont="1" applyBorder="1" applyAlignment="1">
      <alignment horizontal="center" wrapText="1"/>
    </xf>
    <xf numFmtId="4" fontId="9" fillId="0" borderId="1" xfId="0" applyNumberFormat="1" applyFont="1" applyBorder="1" applyAlignment="1">
      <alignment horizontal="center" wrapText="1"/>
    </xf>
    <xf numFmtId="4" fontId="6" fillId="0" borderId="0" xfId="0" applyNumberFormat="1" applyFont="1"/>
    <xf numFmtId="4" fontId="8" fillId="0" borderId="0" xfId="0" applyNumberFormat="1" applyFont="1"/>
    <xf numFmtId="4" fontId="5" fillId="2" borderId="1" xfId="0" applyNumberFormat="1" applyFont="1" applyFill="1" applyBorder="1"/>
    <xf numFmtId="4" fontId="2" fillId="0" borderId="1" xfId="0" applyNumberFormat="1" applyFont="1" applyBorder="1"/>
    <xf numFmtId="4" fontId="2" fillId="0" borderId="3" xfId="0" applyNumberFormat="1" applyFont="1" applyBorder="1"/>
    <xf numFmtId="0" fontId="10" fillId="0" borderId="4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4" fontId="3" fillId="0" borderId="1" xfId="0" applyNumberFormat="1" applyFont="1" applyBorder="1" applyAlignment="1">
      <alignment wrapText="1"/>
    </xf>
    <xf numFmtId="4" fontId="2" fillId="0" borderId="3" xfId="0" applyNumberFormat="1" applyFont="1" applyBorder="1" applyAlignment="1">
      <alignment horizontal="center" wrapText="1"/>
    </xf>
  </cellXfs>
  <cellStyles count="2">
    <cellStyle name="Обычный" xfId="0" builtinId="0"/>
    <cellStyle name="Финансовый 2" xfId="1" xr:uid="{6FAA8338-0AD2-4A52-B555-AA6B0D48C5CC}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FE24D-AA4D-4B86-B7DF-82F39FD2D497}">
  <sheetPr>
    <pageSetUpPr fitToPage="1"/>
  </sheetPr>
  <dimension ref="A2:N6"/>
  <sheetViews>
    <sheetView tabSelected="1" workbookViewId="0">
      <selection activeCell="B5" sqref="B5"/>
    </sheetView>
  </sheetViews>
  <sheetFormatPr defaultColWidth="9.109375" defaultRowHeight="15.6" x14ac:dyDescent="0.35"/>
  <cols>
    <col min="1" max="1" width="3.109375" style="3" bestFit="1" customWidth="1"/>
    <col min="2" max="2" width="31.5546875" style="4" customWidth="1"/>
    <col min="3" max="3" width="9.5546875" style="5" customWidth="1"/>
    <col min="4" max="4" width="8" style="13" customWidth="1"/>
    <col min="5" max="5" width="17.33203125" style="12" customWidth="1"/>
    <col min="6" max="6" width="16.33203125" style="12" customWidth="1"/>
    <col min="7" max="7" width="17.6640625" style="12" customWidth="1"/>
    <col min="8" max="8" width="13.6640625" style="21" customWidth="1"/>
    <col min="9" max="9" width="6.44140625" style="21" customWidth="1"/>
    <col min="10" max="10" width="12.6640625" style="21" customWidth="1"/>
    <col min="11" max="11" width="11.5546875" style="21" customWidth="1"/>
    <col min="12" max="12" width="10.88671875" style="22" customWidth="1"/>
    <col min="13" max="13" width="16.33203125" style="21" customWidth="1"/>
    <col min="14" max="14" width="10" style="1" bestFit="1" customWidth="1"/>
    <col min="15" max="16384" width="9.109375" style="1"/>
  </cols>
  <sheetData>
    <row r="2" spans="1:14" ht="18" customHeight="1" x14ac:dyDescent="0.35">
      <c r="A2" s="29" t="s">
        <v>1</v>
      </c>
      <c r="B2" s="30" t="s">
        <v>10</v>
      </c>
      <c r="C2" s="31" t="s">
        <v>2</v>
      </c>
      <c r="D2" s="31"/>
      <c r="E2" s="32" t="s">
        <v>12</v>
      </c>
      <c r="F2" s="32" t="s">
        <v>13</v>
      </c>
      <c r="G2" s="32" t="s">
        <v>14</v>
      </c>
      <c r="H2" s="33" t="s">
        <v>3</v>
      </c>
      <c r="I2" s="28" t="s">
        <v>4</v>
      </c>
      <c r="J2" s="28" t="s">
        <v>5</v>
      </c>
      <c r="K2" s="28" t="s">
        <v>6</v>
      </c>
      <c r="L2" s="28" t="s">
        <v>7</v>
      </c>
      <c r="M2" s="28" t="s">
        <v>0</v>
      </c>
    </row>
    <row r="3" spans="1:14" ht="36.75" customHeight="1" thickBot="1" x14ac:dyDescent="0.4">
      <c r="A3" s="29"/>
      <c r="B3" s="30"/>
      <c r="C3" s="7" t="s">
        <v>8</v>
      </c>
      <c r="D3" s="10" t="s">
        <v>9</v>
      </c>
      <c r="E3" s="32"/>
      <c r="F3" s="32"/>
      <c r="G3" s="32"/>
      <c r="H3" s="33"/>
      <c r="I3" s="28"/>
      <c r="J3" s="28"/>
      <c r="K3" s="28"/>
      <c r="L3" s="28"/>
      <c r="M3" s="28"/>
    </row>
    <row r="4" spans="1:14" ht="33" customHeight="1" thickBot="1" x14ac:dyDescent="0.4">
      <c r="A4" s="6">
        <v>1</v>
      </c>
      <c r="B4" s="26" t="s">
        <v>11</v>
      </c>
      <c r="C4" s="15" t="s">
        <v>15</v>
      </c>
      <c r="D4" s="11">
        <v>2</v>
      </c>
      <c r="E4" s="9">
        <v>29275</v>
      </c>
      <c r="F4" s="8">
        <v>29500</v>
      </c>
      <c r="G4" s="9">
        <v>29200</v>
      </c>
      <c r="H4" s="18">
        <f>(E4+F4+G4)/I4</f>
        <v>29325</v>
      </c>
      <c r="I4" s="19">
        <f>COUNT(E4:G4)</f>
        <v>3</v>
      </c>
      <c r="J4" s="19">
        <f>STDEV(E4,F4,G4)</f>
        <v>156.12</v>
      </c>
      <c r="K4" s="19">
        <f>J4/H4*100</f>
        <v>0.53</v>
      </c>
      <c r="L4" s="20" t="str">
        <f>IF(K4&lt;33,"ОДНОРОДНЫЕ","НЕОДНОРОДНЫЕ")</f>
        <v>ОДНОРОДНЫЕ</v>
      </c>
      <c r="M4" s="19">
        <f>H4*D4</f>
        <v>58650</v>
      </c>
    </row>
    <row r="5" spans="1:14" ht="26.4" customHeight="1" thickBot="1" x14ac:dyDescent="0.4">
      <c r="A5" s="6">
        <v>2</v>
      </c>
      <c r="B5" s="27" t="s">
        <v>16</v>
      </c>
      <c r="C5" s="15" t="s">
        <v>15</v>
      </c>
      <c r="D5" s="11">
        <v>2</v>
      </c>
      <c r="E5" s="9">
        <v>58000</v>
      </c>
      <c r="F5" s="23">
        <v>45000</v>
      </c>
      <c r="G5" s="9">
        <v>51275</v>
      </c>
      <c r="H5" s="18">
        <f t="shared" ref="H5" si="0">(E5+F5+G5)/I5</f>
        <v>51425</v>
      </c>
      <c r="I5" s="19">
        <f t="shared" ref="I5" si="1">COUNT(E5:G5)</f>
        <v>3</v>
      </c>
      <c r="J5" s="19">
        <f t="shared" ref="J5" si="2">STDEV(E5,F5,G5)</f>
        <v>6501.3</v>
      </c>
      <c r="K5" s="19">
        <f t="shared" ref="K5" si="3">J5/H5*100</f>
        <v>12.64</v>
      </c>
      <c r="L5" s="20" t="str">
        <f t="shared" ref="L5" si="4">IF(K5&lt;33,"ОДНОРОДНЫЕ","НЕОДНОРОДНЫЕ")</f>
        <v>ОДНОРОДНЫЕ</v>
      </c>
      <c r="M5" s="19">
        <f t="shared" ref="M5" si="5">H5*D5</f>
        <v>102850</v>
      </c>
    </row>
    <row r="6" spans="1:14" x14ac:dyDescent="0.35">
      <c r="A6" s="6"/>
      <c r="B6" s="14"/>
      <c r="C6" s="16"/>
      <c r="D6" s="10"/>
      <c r="E6" s="24"/>
      <c r="F6" s="24"/>
      <c r="G6" s="24"/>
      <c r="H6" s="25"/>
      <c r="I6" s="24"/>
      <c r="J6" s="24"/>
      <c r="K6" s="24"/>
      <c r="L6" s="24"/>
      <c r="M6" s="17">
        <f>SUM(M4:M5)</f>
        <v>161500</v>
      </c>
      <c r="N6" s="2"/>
    </row>
  </sheetData>
  <mergeCells count="12">
    <mergeCell ref="M2:M3"/>
    <mergeCell ref="A2:A3"/>
    <mergeCell ref="B2:B3"/>
    <mergeCell ref="C2:D2"/>
    <mergeCell ref="E2:E3"/>
    <mergeCell ref="F2:F3"/>
    <mergeCell ref="G2:G3"/>
    <mergeCell ref="H2:H3"/>
    <mergeCell ref="I2:I3"/>
    <mergeCell ref="J2:J3"/>
    <mergeCell ref="K2:K3"/>
    <mergeCell ref="L2:L3"/>
  </mergeCells>
  <conditionalFormatting sqref="L4:L5">
    <cfRule type="containsText" dxfId="5" priority="13" operator="containsText" text="НЕОДНОРОДНЫЕ">
      <formula>NOT(ISERROR(SEARCH("НЕОДНОРОДНЫЕ",L4)))</formula>
    </cfRule>
    <cfRule type="containsText" dxfId="4" priority="14" operator="containsText" text="ОДНОРОДНЫЕ">
      <formula>NOT(ISERROR(SEARCH("ОДНОРОДНЫЕ",L4)))</formula>
    </cfRule>
    <cfRule type="containsText" dxfId="3" priority="15" operator="containsText" text="НЕОДНОРОДНЫЕ">
      <formula>NOT(ISERROR(SEARCH("НЕОДНОРОДНЫЕ",L4)))</formula>
    </cfRule>
    <cfRule type="containsText" dxfId="2" priority="16" operator="containsText" text="НЕ">
      <formula>NOT(ISERROR(SEARCH("НЕ",L4)))</formula>
    </cfRule>
    <cfRule type="containsText" dxfId="1" priority="17" operator="containsText" text="ОДНОРОДНЫЕ">
      <formula>NOT(ISERROR(SEARCH("ОДНОРОДНЫЕ",L4)))</formula>
    </cfRule>
    <cfRule type="containsText" dxfId="0" priority="18" operator="containsText" text="НЕОДНОРОДНЫЕ">
      <formula>NOT(ISERROR(SEARCH("НЕОДНОРОДНЫЕ",L4)))</formula>
    </cfRule>
  </conditionalFormatting>
  <pageMargins left="0.70866141732283472" right="0.70866141732283472" top="0.74803149606299213" bottom="0.74803149606299213" header="0.31496062992125984" footer="0.31496062992125984"/>
  <pageSetup paperSize="9" scale="74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НМЦК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 Светозаров</dc:creator>
  <cp:lastModifiedBy>Пользователь</cp:lastModifiedBy>
  <cp:lastPrinted>2025-03-27T09:28:14Z</cp:lastPrinted>
  <dcterms:created xsi:type="dcterms:W3CDTF">2024-11-04T12:06:22Z</dcterms:created>
  <dcterms:modified xsi:type="dcterms:W3CDTF">2026-06-29T17:51:59Z</dcterms:modified>
</cp:coreProperties>
</file>