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19"/>
  <workbookPr filterPrivacy="1" defaultThemeVersion="124226"/>
  <xr:revisionPtr revIDLastSave="0" documentId="8_{B8E70E2B-C343-4E12-B71E-C3DB128167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definedNames>
    <definedName name="_xlnm.Print_Area" localSheetId="0">Лист1!$A$1:$K$27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K8" i="1" s="1"/>
  <c r="E4" i="2"/>
  <c r="D4" i="2"/>
  <c r="D3" i="2"/>
  <c r="D2" i="2"/>
  <c r="D1" i="2"/>
  <c r="F6" i="1"/>
  <c r="K17" i="1" l="1"/>
  <c r="I8" i="1"/>
  <c r="J8" i="1" s="1"/>
  <c r="D6" i="1"/>
  <c r="E6" i="1" s="1"/>
  <c r="G6" i="1" l="1"/>
  <c r="H6" i="1" s="1"/>
  <c r="I6" i="1" s="1"/>
  <c r="J6" i="1" s="1"/>
  <c r="K6" i="1" s="1"/>
</calcChain>
</file>

<file path=xl/sharedStrings.xml><?xml version="1.0" encoding="utf-8"?>
<sst xmlns="http://schemas.openxmlformats.org/spreadsheetml/2006/main" count="25" uniqueCount="25">
  <si>
    <t>Используемый метод определения НМЦК с обоснованием:</t>
  </si>
  <si>
    <t>Расчет НМЦК</t>
  </si>
  <si>
    <t>Количество источников ценовой информации</t>
  </si>
  <si>
    <t>Среднее квадратическое отклонение</t>
  </si>
  <si>
    <t>Однородность совокупности значений выявленных цен, используемых в расчете НМЦК</t>
  </si>
  <si>
    <t>Коэффициент вариации цен V (%)</t>
  </si>
  <si>
    <r>
      <rPr>
        <b/>
        <sz val="14"/>
        <color indexed="8"/>
        <rFont val="Times New Roman"/>
        <family val="1"/>
        <charset val="204"/>
      </rPr>
      <t>Расчет НМЦК по формуле</t>
    </r>
    <r>
      <rPr>
        <sz val="14"/>
        <color indexed="8"/>
        <rFont val="Times New Roman"/>
        <family val="1"/>
        <charset val="204"/>
      </rPr>
      <t xml:space="preserve">  </t>
    </r>
    <r>
      <rPr>
        <sz val="12"/>
        <color indexed="8"/>
        <rFont val="Times New Roman"/>
        <family val="1"/>
        <charset val="204"/>
      </rPr>
      <t xml:space="preserve">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</si>
  <si>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Итого</t>
  </si>
  <si>
    <t>Средняя арифметическая цена за ед.&lt;ц&gt;</t>
  </si>
  <si>
    <t>Начальная сумма цен единиц услуги, определяемая методом сопоставимых рыночных цен (анализа рынка)</t>
  </si>
  <si>
    <t>Расчет и обоснование начальной  цены единицы услуги</t>
  </si>
  <si>
    <t>Метод сопоставимых рыночных цен (анализа рынка) с применением ценовой информации исполнителей, обладающих опытом оказания соответствующих услуг</t>
  </si>
  <si>
    <t>Цены исполнителей за единицу услуги, руб.</t>
  </si>
  <si>
    <t>Информация о валюте, используемой для формирования цены контракта и расчетов с поставщиком (подрядчиком, исполнителем)</t>
  </si>
  <si>
    <t>Российский рубль.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</si>
  <si>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</si>
  <si>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По курсу Центрального банка Российской Федерации, установленному на день оплаты по заключенному Контракту.</t>
  </si>
  <si>
    <t>Специалист по закупкам</t>
  </si>
  <si>
    <t>Н.А. Демешкина</t>
  </si>
  <si>
    <t>Наименование товара, работы, услуги</t>
  </si>
  <si>
    <t>Предложение № 1  https://mebel-e96.ru/katalog/krovati-cherdak-seviliya-1-tumba-delita-242-900-1900/</t>
  </si>
  <si>
    <t>Предложение № 2   https://proizvodstvo-karal.ru/katalog/izdeliya-iz-metalla/metallicheskie-krovati/krovati-iz-metalla-cherdak-so-stoleshnicej-40-sm-h-200-sm-s-lestnicej-po-bokam/kravati-cherdak-so-stoleshnicej-140h200-belyj-KChS-belyj-7.html</t>
  </si>
  <si>
    <t>Предложение № 3   № 804/1 от 29.05.2026</t>
  </si>
  <si>
    <t>Кровать металлическая (чердак) со столешницей, производство - Россия</t>
  </si>
  <si>
    <t>Количество (шт)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</si>
</sst>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4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1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0" fillId="2" borderId="0" xfId="0" applyFill="1"/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4" fontId="0" fillId="0" borderId="0" xfId="0" applyNumberFormat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" fillId="3" borderId="1" xfId="0" applyFont="1" applyFill="1" applyBorder="1" applyAlignment="1">
      <alignment horizontal="center" vertical="center" textRotation="90" wrapText="1"/>
    </xf>
    <xf numFmtId="0" fontId="14" fillId="0" borderId="0" xfId="0" applyFont="1" applyBorder="1" applyAlignment="1">
      <alignment horizontal="justify" vertical="center" wrapText="1"/>
    </xf>
    <xf numFmtId="0" fontId="0" fillId="0" borderId="0" xfId="0" applyBorder="1"/>
    <xf numFmtId="0" fontId="3" fillId="0" borderId="0" xfId="0" applyFont="1" applyBorder="1"/>
    <xf numFmtId="0" fontId="1" fillId="0" borderId="0" xfId="0" applyFont="1" applyBorder="1"/>
    <xf numFmtId="0" fontId="2" fillId="0" borderId="0" xfId="0" applyFont="1" applyBorder="1"/>
    <xf numFmtId="0" fontId="2" fillId="2" borderId="0" xfId="0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indent="1"/>
    </xf>
    <xf numFmtId="0" fontId="4" fillId="0" borderId="0" xfId="0" applyFont="1" applyBorder="1"/>
    <xf numFmtId="0" fontId="5" fillId="2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4" fontId="2" fillId="0" borderId="0" xfId="0" applyNumberFormat="1" applyFont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left" vertical="center" wrapText="1" indent="1"/>
    </xf>
    <xf numFmtId="0" fontId="14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4" fontId="9" fillId="0" borderId="8" xfId="0" applyNumberFormat="1" applyFont="1" applyFill="1" applyBorder="1" applyAlignment="1">
      <alignment horizontal="center" vertical="center" wrapText="1"/>
    </xf>
    <xf numFmtId="4" fontId="9" fillId="0" borderId="7" xfId="0" applyNumberFormat="1" applyFont="1" applyFill="1" applyBorder="1" applyAlignment="1">
      <alignment horizontal="center" vertical="center" wrapText="1"/>
    </xf>
    <xf numFmtId="4" fontId="1" fillId="0" borderId="8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wrapText="1"/>
    </xf>
    <xf numFmtId="0" fontId="10" fillId="0" borderId="5" xfId="0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2" fillId="0" borderId="0" xfId="0" applyFont="1" applyFill="1" applyAlignment="1">
      <alignment horizontal="center" vertical="top" wrapText="1"/>
    </xf>
    <xf numFmtId="0" fontId="1" fillId="2" borderId="9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left" vertical="center" wrapText="1" indent="1"/>
    </xf>
    <xf numFmtId="0" fontId="1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10" fontId="1" fillId="0" borderId="8" xfId="0" applyNumberFormat="1" applyFont="1" applyBorder="1" applyAlignment="1">
      <alignment horizontal="center" vertical="center" wrapText="1"/>
    </xf>
    <xf numFmtId="10" fontId="1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361950</xdr:colOff>
      <xdr:row>4</xdr:row>
      <xdr:rowOff>1609725</xdr:rowOff>
    </xdr:from>
    <xdr:to>
      <xdr:col>8</xdr:col>
      <xdr:colOff>1362075</xdr:colOff>
      <xdr:row>4</xdr:row>
      <xdr:rowOff>2047875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0" y="5295900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352425</xdr:colOff>
      <xdr:row>4</xdr:row>
      <xdr:rowOff>1695450</xdr:rowOff>
    </xdr:from>
    <xdr:to>
      <xdr:col>9</xdr:col>
      <xdr:colOff>1285875</xdr:colOff>
      <xdr:row>4</xdr:row>
      <xdr:rowOff>2047875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0" y="538162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670833</xdr:colOff>
      <xdr:row>4</xdr:row>
      <xdr:rowOff>2001611</xdr:rowOff>
    </xdr:from>
    <xdr:to>
      <xdr:col>10</xdr:col>
      <xdr:colOff>2156733</xdr:colOff>
      <xdr:row>4</xdr:row>
      <xdr:rowOff>2363561</xdr:rowOff>
    </xdr:to>
    <xdr:pic>
      <xdr:nvPicPr>
        <xdr:cNvPr id="8" name="Picture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54869" y="5553075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774247</xdr:colOff>
      <xdr:row>4</xdr:row>
      <xdr:rowOff>1793422</xdr:rowOff>
    </xdr:from>
    <xdr:to>
      <xdr:col>10</xdr:col>
      <xdr:colOff>945697</xdr:colOff>
      <xdr:row>4</xdr:row>
      <xdr:rowOff>2050597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58283" y="5344886"/>
          <a:ext cx="1714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7"/>
  <sheetViews>
    <sheetView tabSelected="1" view="pageBreakPreview" topLeftCell="A4" zoomScale="85" zoomScaleNormal="80" zoomScaleSheetLayoutView="85" workbookViewId="0">
      <selection activeCell="B19" sqref="B19:H19"/>
    </sheetView>
  </sheetViews>
  <sheetFormatPr defaultRowHeight="15" x14ac:dyDescent="0.25"/>
  <cols>
    <col min="1" max="1" width="30.85546875" customWidth="1"/>
    <col min="2" max="2" width="14.5703125" customWidth="1"/>
    <col min="3" max="3" width="72" customWidth="1"/>
    <col min="4" max="4" width="18" customWidth="1"/>
    <col min="5" max="5" width="16" customWidth="1"/>
    <col min="6" max="6" width="18.85546875" customWidth="1"/>
    <col min="7" max="7" width="16.7109375" customWidth="1"/>
    <col min="8" max="8" width="21.140625" customWidth="1"/>
    <col min="9" max="9" width="28.42578125" customWidth="1"/>
    <col min="10" max="10" width="24" customWidth="1"/>
    <col min="11" max="11" width="44.7109375" customWidth="1"/>
    <col min="12" max="12" width="9.140625" customWidth="1"/>
    <col min="16" max="16" width="10.5703125" bestFit="1" customWidth="1"/>
  </cols>
  <sheetData>
    <row r="1" spans="1:11" ht="30" customHeight="1" x14ac:dyDescent="0.3">
      <c r="J1" s="63"/>
      <c r="K1" s="63"/>
    </row>
    <row r="2" spans="1:11" ht="19.5" customHeight="1" x14ac:dyDescent="0.25">
      <c r="A2" s="64" t="s">
        <v>10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53.25" customHeight="1" x14ac:dyDescent="0.25">
      <c r="A3" s="45" t="s">
        <v>0</v>
      </c>
      <c r="B3" s="65" t="s">
        <v>11</v>
      </c>
      <c r="C3" s="66"/>
      <c r="D3" s="66"/>
      <c r="E3" s="66"/>
      <c r="F3" s="66"/>
      <c r="G3" s="66"/>
      <c r="H3" s="66"/>
      <c r="I3" s="66"/>
      <c r="J3" s="66"/>
      <c r="K3" s="66"/>
    </row>
    <row r="4" spans="1:11" ht="91.5" customHeight="1" x14ac:dyDescent="0.25">
      <c r="A4" s="58" t="s">
        <v>1</v>
      </c>
      <c r="B4" s="67" t="s">
        <v>24</v>
      </c>
      <c r="C4" s="68" t="s">
        <v>19</v>
      </c>
      <c r="D4" s="69" t="s">
        <v>2</v>
      </c>
      <c r="E4" s="69" t="s">
        <v>12</v>
      </c>
      <c r="F4" s="69"/>
      <c r="G4" s="69"/>
      <c r="H4" s="69" t="s">
        <v>4</v>
      </c>
      <c r="I4" s="69"/>
      <c r="J4" s="69"/>
      <c r="K4" s="22" t="s">
        <v>9</v>
      </c>
    </row>
    <row r="5" spans="1:11" ht="178.5" customHeight="1" x14ac:dyDescent="0.25">
      <c r="A5" s="59"/>
      <c r="B5" s="67"/>
      <c r="C5" s="68"/>
      <c r="D5" s="69"/>
      <c r="E5" s="24" t="s">
        <v>20</v>
      </c>
      <c r="F5" s="24" t="s">
        <v>21</v>
      </c>
      <c r="G5" s="24" t="s">
        <v>22</v>
      </c>
      <c r="H5" s="14" t="s">
        <v>8</v>
      </c>
      <c r="I5" s="14" t="s">
        <v>3</v>
      </c>
      <c r="J5" s="13" t="s">
        <v>5</v>
      </c>
      <c r="K5" s="8" t="s">
        <v>6</v>
      </c>
    </row>
    <row r="6" spans="1:11" s="7" customFormat="1" ht="24" customHeight="1" x14ac:dyDescent="0.3">
      <c r="A6" s="59"/>
      <c r="B6" s="41">
        <v>1</v>
      </c>
      <c r="C6" s="12">
        <v>2</v>
      </c>
      <c r="D6" s="12">
        <f>C6+1</f>
        <v>3</v>
      </c>
      <c r="E6" s="12">
        <f t="shared" ref="E6:K6" si="0">D6+1</f>
        <v>4</v>
      </c>
      <c r="F6" s="12">
        <f t="shared" si="0"/>
        <v>5</v>
      </c>
      <c r="G6" s="12">
        <f>F6+1</f>
        <v>6</v>
      </c>
      <c r="H6" s="12">
        <f t="shared" si="0"/>
        <v>7</v>
      </c>
      <c r="I6" s="12">
        <f t="shared" si="0"/>
        <v>8</v>
      </c>
      <c r="J6" s="12">
        <f t="shared" si="0"/>
        <v>9</v>
      </c>
      <c r="K6" s="12">
        <f t="shared" si="0"/>
        <v>10</v>
      </c>
    </row>
    <row r="7" spans="1:11" s="7" customFormat="1" ht="30" customHeight="1" x14ac:dyDescent="0.3">
      <c r="A7" s="59"/>
      <c r="B7" s="61"/>
      <c r="C7" s="62"/>
      <c r="D7" s="12"/>
      <c r="E7" s="12"/>
      <c r="F7" s="12"/>
      <c r="G7" s="12"/>
      <c r="H7" s="12"/>
      <c r="I7" s="12"/>
      <c r="J7" s="12"/>
      <c r="K7" s="19"/>
    </row>
    <row r="8" spans="1:11" s="7" customFormat="1" ht="81" customHeight="1" x14ac:dyDescent="0.25">
      <c r="A8" s="59"/>
      <c r="B8" s="42">
        <v>5</v>
      </c>
      <c r="C8" s="21" t="s">
        <v>23</v>
      </c>
      <c r="D8" s="35">
        <v>3</v>
      </c>
      <c r="E8" s="18">
        <v>33880</v>
      </c>
      <c r="F8" s="18">
        <v>28000</v>
      </c>
      <c r="G8" s="18">
        <v>29100</v>
      </c>
      <c r="H8" s="20">
        <f>ROUND((E8+F8+G8)/D8,2)</f>
        <v>30326.67</v>
      </c>
      <c r="I8" s="16">
        <f t="shared" ref="I8" si="1">SQRT(((SUM((POWER(E8-H8,2)),(POWER(F8-H8,2)),(POWER(G8-H8,2)))))/(D8-1))</f>
        <v>3126.0411598937721</v>
      </c>
      <c r="J8" s="17">
        <f>I8/H8</f>
        <v>0.10307894536042936</v>
      </c>
      <c r="K8" s="20">
        <f>ROUND(H8*B8,2)</f>
        <v>151633.35</v>
      </c>
    </row>
    <row r="9" spans="1:11" s="7" customFormat="1" ht="37.5" hidden="1" customHeight="1" x14ac:dyDescent="0.25">
      <c r="A9" s="59"/>
      <c r="B9" s="73"/>
      <c r="C9" s="75"/>
      <c r="D9" s="53"/>
      <c r="E9" s="49"/>
      <c r="F9" s="49"/>
      <c r="G9" s="49"/>
      <c r="H9" s="51"/>
      <c r="I9" s="77"/>
      <c r="J9" s="79"/>
      <c r="K9" s="51"/>
    </row>
    <row r="10" spans="1:11" s="7" customFormat="1" ht="36" hidden="1" customHeight="1" x14ac:dyDescent="0.25">
      <c r="A10" s="59"/>
      <c r="B10" s="73"/>
      <c r="C10" s="75"/>
      <c r="D10" s="53"/>
      <c r="E10" s="49"/>
      <c r="F10" s="49"/>
      <c r="G10" s="49"/>
      <c r="H10" s="51"/>
      <c r="I10" s="77"/>
      <c r="J10" s="79"/>
      <c r="K10" s="51"/>
    </row>
    <row r="11" spans="1:11" s="7" customFormat="1" ht="28.5" hidden="1" customHeight="1" x14ac:dyDescent="0.25">
      <c r="A11" s="59"/>
      <c r="B11" s="73"/>
      <c r="C11" s="75"/>
      <c r="D11" s="53"/>
      <c r="E11" s="49"/>
      <c r="F11" s="49"/>
      <c r="G11" s="49"/>
      <c r="H11" s="51"/>
      <c r="I11" s="77"/>
      <c r="J11" s="79"/>
      <c r="K11" s="51"/>
    </row>
    <row r="12" spans="1:11" s="7" customFormat="1" ht="36.75" hidden="1" customHeight="1" x14ac:dyDescent="0.25">
      <c r="A12" s="59"/>
      <c r="B12" s="73"/>
      <c r="C12" s="75"/>
      <c r="D12" s="53"/>
      <c r="E12" s="49"/>
      <c r="F12" s="49"/>
      <c r="G12" s="49"/>
      <c r="H12" s="51"/>
      <c r="I12" s="77"/>
      <c r="J12" s="79"/>
      <c r="K12" s="51"/>
    </row>
    <row r="13" spans="1:11" s="7" customFormat="1" ht="30.75" hidden="1" customHeight="1" x14ac:dyDescent="0.25">
      <c r="A13" s="59"/>
      <c r="B13" s="73"/>
      <c r="C13" s="75"/>
      <c r="D13" s="53"/>
      <c r="E13" s="49"/>
      <c r="F13" s="49"/>
      <c r="G13" s="49"/>
      <c r="H13" s="51"/>
      <c r="I13" s="77"/>
      <c r="J13" s="79"/>
      <c r="K13" s="51"/>
    </row>
    <row r="14" spans="1:11" s="7" customFormat="1" ht="42" hidden="1" customHeight="1" x14ac:dyDescent="0.25">
      <c r="A14" s="59"/>
      <c r="B14" s="73"/>
      <c r="C14" s="75"/>
      <c r="D14" s="53"/>
      <c r="E14" s="49"/>
      <c r="F14" s="49"/>
      <c r="G14" s="49"/>
      <c r="H14" s="51"/>
      <c r="I14" s="77"/>
      <c r="J14" s="79"/>
      <c r="K14" s="51"/>
    </row>
    <row r="15" spans="1:11" s="7" customFormat="1" ht="27.75" hidden="1" customHeight="1" x14ac:dyDescent="0.25">
      <c r="A15" s="59"/>
      <c r="B15" s="73"/>
      <c r="C15" s="75"/>
      <c r="D15" s="53"/>
      <c r="E15" s="49"/>
      <c r="F15" s="49"/>
      <c r="G15" s="49"/>
      <c r="H15" s="51"/>
      <c r="I15" s="77"/>
      <c r="J15" s="79"/>
      <c r="K15" s="51"/>
    </row>
    <row r="16" spans="1:11" s="7" customFormat="1" ht="0.75" customHeight="1" x14ac:dyDescent="0.25">
      <c r="A16" s="59"/>
      <c r="B16" s="74"/>
      <c r="C16" s="76"/>
      <c r="D16" s="54"/>
      <c r="E16" s="50"/>
      <c r="F16" s="50"/>
      <c r="G16" s="50"/>
      <c r="H16" s="52"/>
      <c r="I16" s="78"/>
      <c r="J16" s="80"/>
      <c r="K16" s="52"/>
    </row>
    <row r="17" spans="1:16" ht="15.75" customHeight="1" x14ac:dyDescent="0.25">
      <c r="A17" s="59"/>
      <c r="B17" s="43" t="s">
        <v>7</v>
      </c>
      <c r="C17" s="70"/>
      <c r="D17" s="71"/>
      <c r="E17" s="71"/>
      <c r="F17" s="71"/>
      <c r="G17" s="71"/>
      <c r="H17" s="71"/>
      <c r="I17" s="71"/>
      <c r="J17" s="72"/>
      <c r="K17" s="15">
        <f>SUM(K8:K16)</f>
        <v>151633.35</v>
      </c>
    </row>
    <row r="18" spans="1:16" ht="2.25" hidden="1" customHeight="1" x14ac:dyDescent="0.25">
      <c r="A18" s="59"/>
      <c r="B18" s="56"/>
      <c r="C18" s="57"/>
      <c r="D18" s="57"/>
      <c r="E18" s="57"/>
      <c r="F18" s="57"/>
      <c r="G18" s="57"/>
      <c r="H18" s="57"/>
      <c r="I18" s="55"/>
      <c r="J18" s="55"/>
      <c r="K18" s="55"/>
      <c r="O18" s="9"/>
      <c r="P18" s="9"/>
    </row>
    <row r="19" spans="1:16" ht="57.75" customHeight="1" x14ac:dyDescent="0.25">
      <c r="A19" s="59"/>
      <c r="B19" s="56" t="s">
        <v>13</v>
      </c>
      <c r="C19" s="57"/>
      <c r="D19" s="57"/>
      <c r="E19" s="57"/>
      <c r="F19" s="57"/>
      <c r="G19" s="57"/>
      <c r="H19" s="57"/>
      <c r="I19" s="57" t="s">
        <v>14</v>
      </c>
      <c r="J19" s="57"/>
      <c r="K19" s="57"/>
    </row>
    <row r="20" spans="1:16" ht="21.75" hidden="1" customHeight="1" x14ac:dyDescent="0.25">
      <c r="A20" s="59"/>
      <c r="B20" s="44"/>
      <c r="C20" s="31"/>
      <c r="D20" s="32"/>
      <c r="E20" s="33"/>
      <c r="F20" s="33"/>
      <c r="G20" s="33"/>
      <c r="H20" s="33"/>
      <c r="I20" s="33"/>
      <c r="J20" s="33"/>
      <c r="K20" s="33"/>
    </row>
    <row r="21" spans="1:16" ht="55.5" customHeight="1" x14ac:dyDescent="0.3">
      <c r="A21" s="60"/>
      <c r="B21" s="47" t="s">
        <v>15</v>
      </c>
      <c r="C21" s="47"/>
      <c r="D21" s="47"/>
      <c r="E21" s="47"/>
      <c r="F21" s="47"/>
      <c r="G21" s="47"/>
      <c r="H21" s="47"/>
      <c r="I21" s="48" t="s">
        <v>16</v>
      </c>
      <c r="J21" s="48"/>
      <c r="K21" s="48"/>
    </row>
    <row r="22" spans="1:16" ht="38.25" customHeight="1" x14ac:dyDescent="0.3">
      <c r="A22" s="36" t="s">
        <v>17</v>
      </c>
      <c r="B22" s="25"/>
      <c r="C22" s="46"/>
      <c r="D22" s="46"/>
      <c r="E22" s="46"/>
      <c r="F22" s="26"/>
      <c r="G22" s="26"/>
      <c r="H22" s="26"/>
      <c r="I22" s="26"/>
      <c r="J22" s="26"/>
      <c r="K22" s="26"/>
    </row>
    <row r="23" spans="1:16" ht="15" customHeight="1" x14ac:dyDescent="0.3">
      <c r="A23" s="10"/>
      <c r="B23" s="27"/>
      <c r="C23" s="28"/>
      <c r="D23" s="29"/>
      <c r="E23" s="26"/>
      <c r="F23" s="26"/>
      <c r="G23" s="26"/>
      <c r="H23" s="26"/>
      <c r="I23" s="26"/>
      <c r="J23" s="26"/>
      <c r="K23" s="26"/>
    </row>
    <row r="24" spans="1:16" ht="15" hidden="1" customHeight="1" x14ac:dyDescent="0.25">
      <c r="A24" s="37"/>
      <c r="B24" s="29"/>
      <c r="C24" s="29"/>
      <c r="D24" s="29"/>
      <c r="E24" s="26"/>
      <c r="F24" s="26"/>
      <c r="G24" s="26"/>
      <c r="H24" s="26"/>
      <c r="I24" s="26"/>
      <c r="J24" s="26"/>
      <c r="K24" s="26"/>
    </row>
    <row r="25" spans="1:16" ht="15" customHeight="1" x14ac:dyDescent="0.3">
      <c r="A25" s="38"/>
      <c r="B25" s="34" t="s">
        <v>18</v>
      </c>
      <c r="C25" s="30"/>
      <c r="D25" s="30"/>
      <c r="E25" s="26"/>
      <c r="F25" s="26"/>
      <c r="G25" s="26"/>
      <c r="H25" s="26"/>
      <c r="I25" s="26"/>
      <c r="J25" s="26"/>
      <c r="K25" s="26"/>
    </row>
    <row r="26" spans="1:16" ht="18" customHeight="1" x14ac:dyDescent="0.3">
      <c r="A26" s="39"/>
      <c r="B26" s="29"/>
      <c r="C26" s="40"/>
      <c r="D26" s="29"/>
      <c r="E26" s="26"/>
      <c r="F26" s="26"/>
      <c r="G26" s="26"/>
      <c r="H26" s="26"/>
      <c r="I26" s="26"/>
      <c r="J26" s="26"/>
      <c r="K26" s="26"/>
    </row>
    <row r="27" spans="1:16" ht="15" customHeight="1" x14ac:dyDescent="0.25">
      <c r="A27" s="23"/>
      <c r="B27" s="1"/>
      <c r="C27" s="1"/>
      <c r="D27" s="1"/>
    </row>
    <row r="28" spans="1:16" ht="24" customHeight="1" x14ac:dyDescent="0.3">
      <c r="A28" s="11"/>
      <c r="B28" s="3"/>
      <c r="C28" s="2"/>
      <c r="D28" s="4"/>
      <c r="E28" s="5"/>
      <c r="F28" s="5"/>
      <c r="G28" s="5"/>
    </row>
    <row r="29" spans="1:16" x14ac:dyDescent="0.25">
      <c r="A29" s="6"/>
    </row>
    <row r="30" spans="1:16" x14ac:dyDescent="0.25">
      <c r="A30" s="6"/>
    </row>
    <row r="31" spans="1:16" x14ac:dyDescent="0.25">
      <c r="A31" s="6"/>
    </row>
    <row r="32" spans="1:16" x14ac:dyDescent="0.25">
      <c r="A32" s="6"/>
    </row>
    <row r="33" spans="1:1" x14ac:dyDescent="0.25">
      <c r="A33" s="6"/>
    </row>
    <row r="34" spans="1:1" x14ac:dyDescent="0.25">
      <c r="A34" s="6"/>
    </row>
    <row r="35" spans="1:1" x14ac:dyDescent="0.25">
      <c r="A35" s="6"/>
    </row>
    <row r="36" spans="1:1" x14ac:dyDescent="0.25">
      <c r="A36" s="6"/>
    </row>
    <row r="37" spans="1:1" x14ac:dyDescent="0.25">
      <c r="A37" s="6"/>
    </row>
  </sheetData>
  <mergeCells count="28">
    <mergeCell ref="A4:A21"/>
    <mergeCell ref="B7:C7"/>
    <mergeCell ref="J1:K1"/>
    <mergeCell ref="A2:K2"/>
    <mergeCell ref="B3:K3"/>
    <mergeCell ref="B4:B5"/>
    <mergeCell ref="C4:C5"/>
    <mergeCell ref="D4:D5"/>
    <mergeCell ref="C17:J17"/>
    <mergeCell ref="E4:G4"/>
    <mergeCell ref="H4:J4"/>
    <mergeCell ref="B9:B16"/>
    <mergeCell ref="C9:C16"/>
    <mergeCell ref="I9:I16"/>
    <mergeCell ref="J9:J16"/>
    <mergeCell ref="K9:K16"/>
    <mergeCell ref="C22:E22"/>
    <mergeCell ref="B21:H21"/>
    <mergeCell ref="I21:K21"/>
    <mergeCell ref="E9:E16"/>
    <mergeCell ref="F9:F16"/>
    <mergeCell ref="G9:G16"/>
    <mergeCell ref="H9:H16"/>
    <mergeCell ref="D9:D16"/>
    <mergeCell ref="I18:K18"/>
    <mergeCell ref="B18:H18"/>
    <mergeCell ref="B19:H19"/>
    <mergeCell ref="I19:K19"/>
  </mergeCells>
  <conditionalFormatting sqref="J8">
    <cfRule type="cellIs" dxfId="0" priority="6" stopIfTrue="1" operator="greaterThan">
      <formula>0.33</formula>
    </cfRule>
  </conditionalFormatting>
  <pageMargins left="0.62992125984251968" right="0.23622047244094491" top="0.2" bottom="0.16" header="0.17" footer="0.16"/>
  <pageSetup paperSize="9" scale="4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CF67A-106F-443F-86B1-15AF07C38B65}">
  <dimension ref="A1:E4"/>
  <sheetViews>
    <sheetView workbookViewId="0">
      <selection activeCell="E5" sqref="E5"/>
    </sheetView>
  </sheetViews>
  <sheetFormatPr defaultRowHeight="15" x14ac:dyDescent="0.25"/>
  <cols>
    <col min="4" max="4" width="12.7109375" customWidth="1"/>
    <col min="5" max="5" width="9.85546875" customWidth="1"/>
  </cols>
  <sheetData>
    <row r="1" spans="1:5" x14ac:dyDescent="0.25">
      <c r="A1">
        <v>27900</v>
      </c>
      <c r="B1">
        <v>12</v>
      </c>
      <c r="D1">
        <f>A1*B1</f>
        <v>334800</v>
      </c>
    </row>
    <row r="2" spans="1:5" x14ac:dyDescent="0.25">
      <c r="A2">
        <v>24000</v>
      </c>
      <c r="D2">
        <f>A2*B1</f>
        <v>288000</v>
      </c>
    </row>
    <row r="3" spans="1:5" x14ac:dyDescent="0.25">
      <c r="A3">
        <v>17000</v>
      </c>
      <c r="D3">
        <f>A3*B1</f>
        <v>204000</v>
      </c>
    </row>
    <row r="4" spans="1:5" x14ac:dyDescent="0.25">
      <c r="D4">
        <f>SUM(D1:D3)</f>
        <v>826800</v>
      </c>
      <c r="E4">
        <f>D4/3</f>
        <v>275600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2026-05-29T11:37:50Z</dcterms:modified>
</cp:coreProperties>
</file>