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b218-si\NET\44-ФЗ\2026\БЕРЕЗКА п.4 (Центр)\Ареометры 45 063,88\"/>
    </mc:Choice>
  </mc:AlternateContent>
  <xr:revisionPtr revIDLastSave="0" documentId="13_ncr:1_{285321F5-EF7B-4F10-923C-7C2D66FD7DB9}" xr6:coauthVersionLast="37" xr6:coauthVersionMax="37" xr10:uidLastSave="{00000000-0000-0000-0000-000000000000}"/>
  <bookViews>
    <workbookView xWindow="0" yWindow="60" windowWidth="19440" windowHeight="7695" xr2:uid="{00000000-000D-0000-FFFF-FFFF00000000}"/>
  </bookViews>
  <sheets>
    <sheet name="Метод сопоставления цен" sheetId="7" r:id="rId1"/>
  </sheets>
  <definedNames>
    <definedName name="_xlnm.Print_Area" localSheetId="0">'Метод сопоставления цен'!$A$1:$M$19</definedName>
  </definedNames>
  <calcPr calcId="179021"/>
</workbook>
</file>

<file path=xl/calcChain.xml><?xml version="1.0" encoding="utf-8"?>
<calcChain xmlns="http://schemas.openxmlformats.org/spreadsheetml/2006/main">
  <c r="M15" i="7" l="1"/>
  <c r="M7" i="7"/>
  <c r="M8" i="7"/>
  <c r="M9" i="7"/>
  <c r="M10" i="7"/>
  <c r="M11" i="7"/>
  <c r="M12" i="7"/>
  <c r="L7" i="7"/>
  <c r="L8" i="7"/>
  <c r="L9" i="7"/>
  <c r="L10" i="7"/>
  <c r="L11" i="7"/>
  <c r="L12" i="7"/>
  <c r="K7" i="7"/>
  <c r="K8" i="7"/>
  <c r="K9" i="7"/>
  <c r="K10" i="7"/>
  <c r="K11" i="7"/>
  <c r="K12" i="7"/>
  <c r="J7" i="7"/>
  <c r="J8" i="7"/>
  <c r="J9" i="7"/>
  <c r="J10" i="7"/>
  <c r="J11" i="7"/>
  <c r="J12" i="7"/>
  <c r="I7" i="7"/>
  <c r="I8" i="7"/>
  <c r="I9" i="7"/>
  <c r="I10" i="7"/>
  <c r="I11" i="7"/>
  <c r="I12" i="7"/>
  <c r="H7" i="7"/>
  <c r="H8" i="7"/>
  <c r="H9" i="7"/>
  <c r="H10" i="7"/>
  <c r="H11" i="7"/>
  <c r="H12" i="7"/>
  <c r="K6" i="7" l="1"/>
  <c r="L6" i="7" s="1"/>
  <c r="M6" i="7" s="1"/>
  <c r="K13" i="7"/>
  <c r="L13" i="7" s="1"/>
  <c r="M13" i="7" s="1"/>
  <c r="H6" i="7"/>
  <c r="I6" i="7" s="1"/>
  <c r="J6" i="7" s="1"/>
  <c r="H13" i="7"/>
  <c r="I13" i="7" s="1"/>
  <c r="J13" i="7" s="1"/>
  <c r="H5" i="7" l="1"/>
  <c r="H14" i="7"/>
  <c r="I5" i="7" l="1"/>
  <c r="J5" i="7" s="1"/>
  <c r="K5" i="7"/>
  <c r="L5" i="7" s="1"/>
  <c r="M5" i="7" s="1"/>
  <c r="I14" i="7"/>
  <c r="J14" i="7" s="1"/>
  <c r="K14" i="7"/>
  <c r="L14" i="7" s="1"/>
  <c r="M14" i="7" s="1"/>
  <c r="K4" i="7" l="1"/>
  <c r="L4" i="7" s="1"/>
  <c r="M4" i="7" s="1"/>
  <c r="H4" i="7"/>
  <c r="I4" i="7" s="1"/>
  <c r="J4" i="7" s="1"/>
</calcChain>
</file>

<file path=xl/sharedStrings.xml><?xml version="1.0" encoding="utf-8"?>
<sst xmlns="http://schemas.openxmlformats.org/spreadsheetml/2006/main" count="43" uniqueCount="33">
  <si>
    <t>Кол-во</t>
  </si>
  <si>
    <t>Цена за единицу изм. (руб.)</t>
  </si>
  <si>
    <t>Среднее квадратичное отклонение</t>
  </si>
  <si>
    <t xml:space="preserve">Средняя арифметическая цена за единицу     &lt;ц&gt; </t>
  </si>
  <si>
    <t>Ед. изм</t>
  </si>
  <si>
    <t>№</t>
  </si>
  <si>
    <t>Однородность совокупности значений выявленных цен, используемых в расчете НМЦК, ЦКЕП</t>
  </si>
  <si>
    <t>НМЦК, ЦКЕП, определяемая методом сопоставимых рыночных цен (анализа рынка)</t>
  </si>
  <si>
    <t>Наименование товара, работ, услуг</t>
  </si>
  <si>
    <t>Ценовая информация** (руб./ед.изм.)</t>
  </si>
  <si>
    <t>* В соответствии со ст. 22 Федерального закона от 05.04.2013 г. № 44-ФЗ, Приказом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</t>
  </si>
  <si>
    <t xml:space="preserve">** Корректировка цены товара, работы, услуги в зависимости от способа осуществления закупки, явившейся источником информации о цене товара, работы, услуги НЕ ПРОИЗВОДИЛАСЬ </t>
  </si>
  <si>
    <t>Стоимость, в руб.</t>
  </si>
  <si>
    <t>Начальная (максимальная) цена контракта:</t>
  </si>
  <si>
    <t>Коммерческое предложение №1</t>
  </si>
  <si>
    <t>Коммерческое предложение №2</t>
  </si>
  <si>
    <t>Коммерческое предложение №3</t>
  </si>
  <si>
    <r>
      <t xml:space="preserve">коэффициент вариации цен V (%)           </t>
    </r>
    <r>
      <rPr>
        <i/>
        <sz val="11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</si>
  <si>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11"/>
        <color indexed="8"/>
        <rFont val="Times New Roman"/>
        <family val="1"/>
        <charset val="204"/>
      </rPr>
      <t>Расчет Н(М)ЦК по формуле</t>
    </r>
    <r>
      <rPr>
        <sz val="11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</si>
  <si>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Ареометр для спирта АСП-1 10-20 ГОСТ 18481-81</t>
  </si>
  <si>
    <t>шт</t>
  </si>
  <si>
    <t>Ареометр для спирта АСП-1 20-30 ГОСТ 18481-81</t>
  </si>
  <si>
    <t>Ареометр для спирта АСП-1 30-40 ГОСт 18481-81</t>
  </si>
  <si>
    <t>Ареометр для спирта АСП-1 50-60 ГОСТ 18481-81</t>
  </si>
  <si>
    <t>Ареометр для спирта АСП-1 60-70 ГОСТ 18481-81</t>
  </si>
  <si>
    <t>Ареометр для спирта АСП-1 80-90 ГОСТ 18481-81</t>
  </si>
  <si>
    <t>Ареометр для спирта АСП-1 90-100 ГОСТ 18481-81</t>
  </si>
  <si>
    <t>Ареометр для спирта АСП-2 11-16 ГОСТ 18481-81</t>
  </si>
  <si>
    <t>Ареометр для спирта АСП-2 16-21 ГОСТ 18481-81</t>
  </si>
  <si>
    <t>Ареометр для спирта АСП-2 36-41 ГОСТ 18481-81</t>
  </si>
  <si>
    <t>Ареометр для спирта АСП-2 41-46 ГОСТ 18481-81</t>
  </si>
  <si>
    <t xml:space="preserve">                          ОБОСНОВАНИЕ НАЧАЛЬНОЙ (МАКСИМАЛЬНОЙ) ЦЕНЫ КОНТРАКТА*                                                                                                                                                                                                                                                     Поставка ареометров для спирта  для нужд ФБУЗ «Центр гигиены и эпидемиологии в Воронежской области» </t>
  </si>
  <si>
    <t>Врио Зав. ОСМ                                                                                                 Бурмицкий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</si>
</sst>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name val="Arial Cyr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164" fontId="2" fillId="0" borderId="0" xfId="1" applyNumberFormat="1" applyFont="1" applyFill="1" applyAlignment="1" applyProtection="1">
      <alignment horizontal="center" vertical="center"/>
      <protection locked="0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" fillId="0" borderId="0" xfId="1" applyFont="1" applyFill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 vertical="center" wrapText="1"/>
      <protection locked="0"/>
    </xf>
    <xf numFmtId="0" fontId="2" fillId="0" borderId="0" xfId="1" applyFont="1" applyAlignment="1">
      <alignment horizontal="center" vertical="center"/>
    </xf>
    <xf numFmtId="0" fontId="9" fillId="0" borderId="3" xfId="1" applyFont="1" applyFill="1" applyBorder="1" applyAlignment="1">
      <alignment horizontal="center" vertical="center" textRotation="90" wrapText="1"/>
    </xf>
    <xf numFmtId="0" fontId="9" fillId="0" borderId="3" xfId="1" applyFont="1" applyBorder="1" applyAlignment="1">
      <alignment horizontal="center" vertical="top" wrapText="1"/>
    </xf>
    <xf numFmtId="0" fontId="9" fillId="0" borderId="3" xfId="1" applyFont="1" applyFill="1" applyBorder="1" applyAlignment="1">
      <alignment horizontal="center" vertical="top" wrapText="1"/>
    </xf>
    <xf numFmtId="0" fontId="1" fillId="0" borderId="3" xfId="1" applyFont="1" applyBorder="1" applyAlignment="1">
      <alignment horizontal="center" vertical="top" wrapText="1"/>
    </xf>
    <xf numFmtId="0" fontId="9" fillId="0" borderId="8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9" fillId="0" borderId="5" xfId="1" applyFont="1" applyBorder="1" applyAlignment="1">
      <alignment horizontal="center" vertical="center" wrapText="1"/>
    </xf>
    <xf numFmtId="0" fontId="4" fillId="0" borderId="6" xfId="1" applyFont="1" applyFill="1" applyBorder="1" applyAlignment="1">
      <alignment horizontal="left" vertical="center" wrapText="1"/>
    </xf>
    <xf numFmtId="0" fontId="9" fillId="0" borderId="3" xfId="1" applyFont="1" applyFill="1" applyBorder="1" applyAlignment="1">
      <alignment horizontal="center" vertical="center" textRotation="90" wrapText="1"/>
    </xf>
    <xf numFmtId="0" fontId="9" fillId="0" borderId="7" xfId="1" applyFont="1" applyFill="1" applyBorder="1" applyAlignment="1">
      <alignment horizontal="center" vertical="center" textRotation="90" wrapText="1"/>
    </xf>
    <xf numFmtId="0" fontId="9" fillId="0" borderId="3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2" fillId="0" borderId="9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top" wrapText="1"/>
    </xf>
    <xf numFmtId="2" fontId="12" fillId="0" borderId="1" xfId="0" applyNumberFormat="1" applyFont="1" applyBorder="1" applyAlignment="1">
      <alignment horizontal="center" vertical="top" wrapText="1"/>
    </xf>
    <xf numFmtId="4" fontId="11" fillId="0" borderId="1" xfId="1" applyNumberFormat="1" applyFont="1" applyBorder="1" applyAlignment="1">
      <alignment horizontal="center" vertical="top" wrapText="1"/>
    </xf>
    <xf numFmtId="4" fontId="11" fillId="0" borderId="1" xfId="1" applyNumberFormat="1" applyFont="1" applyFill="1" applyBorder="1" applyAlignment="1">
      <alignment horizontal="center" vertical="top" wrapText="1"/>
    </xf>
    <xf numFmtId="4" fontId="11" fillId="0" borderId="1" xfId="1" applyNumberFormat="1" applyFont="1" applyBorder="1" applyAlignment="1">
      <alignment horizontal="center" vertical="top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/>
    </xf>
    <xf numFmtId="0" fontId="13" fillId="0" borderId="1" xfId="1" applyFont="1" applyBorder="1" applyAlignment="1">
      <alignment horizontal="left" vertical="center" wrapText="1"/>
    </xf>
    <xf numFmtId="4" fontId="13" fillId="0" borderId="1" xfId="1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333375</xdr:colOff>
      <xdr:row>2</xdr:row>
      <xdr:rowOff>1343025</xdr:rowOff>
    </xdr:from>
    <xdr:to>
      <xdr:col>9</xdr:col>
      <xdr:colOff>742950</xdr:colOff>
      <xdr:row>2</xdr:row>
      <xdr:rowOff>1695450</xdr:rowOff>
    </xdr:to>
    <xdr:pic>
      <xdr:nvPicPr>
        <xdr:cNvPr id="1345" name="Picture 1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20050" y="2295525"/>
          <a:ext cx="4095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76200</xdr:colOff>
      <xdr:row>2</xdr:row>
      <xdr:rowOff>1200150</xdr:rowOff>
    </xdr:from>
    <xdr:to>
      <xdr:col>8</xdr:col>
      <xdr:colOff>666750</xdr:colOff>
      <xdr:row>2</xdr:row>
      <xdr:rowOff>1647825</xdr:rowOff>
    </xdr:to>
    <xdr:pic>
      <xdr:nvPicPr>
        <xdr:cNvPr id="1346" name="Picture 2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62775" y="2152650"/>
          <a:ext cx="5905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671239</xdr:colOff>
      <xdr:row>2</xdr:row>
      <xdr:rowOff>2171140</xdr:rowOff>
    </xdr:from>
    <xdr:to>
      <xdr:col>10</xdr:col>
      <xdr:colOff>1250276</xdr:colOff>
      <xdr:row>2</xdr:row>
      <xdr:rowOff>2423140</xdr:rowOff>
    </xdr:to>
    <xdr:pic>
      <xdr:nvPicPr>
        <xdr:cNvPr id="1347" name="Picture 5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472339" y="3123640"/>
          <a:ext cx="579037" cy="25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398369</xdr:colOff>
      <xdr:row>2</xdr:row>
      <xdr:rowOff>1708897</xdr:rowOff>
    </xdr:from>
    <xdr:to>
      <xdr:col>10</xdr:col>
      <xdr:colOff>550769</xdr:colOff>
      <xdr:row>2</xdr:row>
      <xdr:rowOff>1937497</xdr:rowOff>
    </xdr:to>
    <xdr:pic>
      <xdr:nvPicPr>
        <xdr:cNvPr id="1348" name="Picture 6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199469" y="2661397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5"/>
  <sheetViews>
    <sheetView tabSelected="1" view="pageBreakPreview" zoomScaleSheetLayoutView="100" workbookViewId="0">
      <selection activeCell="K3" sqref="K3"/>
    </sheetView>
  </sheetViews>
  <sheetFormatPr defaultRowHeight="12.75" x14ac:dyDescent="0.2"/>
  <cols>
    <col min="1" max="1" width="4.7109375" style="3" customWidth="1"/>
    <col min="2" max="2" width="43.85546875" style="3" customWidth="1"/>
    <col min="3" max="3" width="7.42578125" style="3" customWidth="1"/>
    <col min="4" max="4" width="5.7109375" style="3" customWidth="1"/>
    <col min="5" max="5" width="10.7109375" style="3" customWidth="1"/>
    <col min="6" max="6" width="10.140625" style="3" customWidth="1"/>
    <col min="7" max="7" width="10" style="3" customWidth="1"/>
    <col min="8" max="8" width="10.7109375" style="3" customWidth="1"/>
    <col min="9" max="9" width="12" style="3" customWidth="1"/>
    <col min="10" max="10" width="16.7109375" style="3" customWidth="1"/>
    <col min="11" max="11" width="26" style="3" customWidth="1"/>
    <col min="12" max="12" width="22.5703125" style="3" customWidth="1"/>
    <col min="13" max="13" width="24.28515625" style="3" customWidth="1"/>
    <col min="14" max="16384" width="9.140625" style="3"/>
  </cols>
  <sheetData>
    <row r="1" spans="1:13" s="2" customFormat="1" ht="36" customHeight="1" x14ac:dyDescent="0.2">
      <c r="A1" s="15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39" customHeight="1" x14ac:dyDescent="0.2">
      <c r="A2" s="19" t="s">
        <v>5</v>
      </c>
      <c r="B2" s="19" t="s">
        <v>8</v>
      </c>
      <c r="C2" s="19" t="s">
        <v>4</v>
      </c>
      <c r="D2" s="19" t="s">
        <v>0</v>
      </c>
      <c r="E2" s="22" t="s">
        <v>9</v>
      </c>
      <c r="F2" s="23"/>
      <c r="G2" s="23"/>
      <c r="H2" s="24" t="s">
        <v>6</v>
      </c>
      <c r="I2" s="24"/>
      <c r="J2" s="24"/>
      <c r="K2" s="21" t="s">
        <v>7</v>
      </c>
      <c r="L2" s="22"/>
      <c r="M2" s="17" t="s">
        <v>12</v>
      </c>
    </row>
    <row r="3" spans="1:13" ht="236.25" customHeight="1" thickBot="1" x14ac:dyDescent="0.25">
      <c r="A3" s="20"/>
      <c r="B3" s="20"/>
      <c r="C3" s="20"/>
      <c r="D3" s="20"/>
      <c r="E3" s="7" t="s">
        <v>14</v>
      </c>
      <c r="F3" s="7" t="s">
        <v>15</v>
      </c>
      <c r="G3" s="7" t="s">
        <v>16</v>
      </c>
      <c r="H3" s="8" t="s">
        <v>3</v>
      </c>
      <c r="I3" s="8" t="s">
        <v>2</v>
      </c>
      <c r="J3" s="9" t="s">
        <v>17</v>
      </c>
      <c r="K3" s="10" t="s">
        <v>18</v>
      </c>
      <c r="L3" s="11" t="s">
        <v>1</v>
      </c>
      <c r="M3" s="18"/>
    </row>
    <row r="4" spans="1:13" ht="20.25" customHeight="1" thickBot="1" x14ac:dyDescent="0.25">
      <c r="A4" s="25">
        <v>1</v>
      </c>
      <c r="B4" s="26" t="s">
        <v>19</v>
      </c>
      <c r="C4" s="27" t="s">
        <v>20</v>
      </c>
      <c r="D4" s="27">
        <v>1</v>
      </c>
      <c r="E4" s="28">
        <v>4283.5600000000004</v>
      </c>
      <c r="F4" s="28">
        <v>4483.5600000000004</v>
      </c>
      <c r="G4" s="29">
        <v>4383.5600000000004</v>
      </c>
      <c r="H4" s="30">
        <f>AVERAGE(E4:G4)</f>
        <v>4383.5600000000004</v>
      </c>
      <c r="I4" s="30">
        <f>SQRT(((SUM((POWER(G4-H4,2)),(POWER(F4-H4,2)),(POWER(E4-H4,2)))/(COLUMNS(E4:G4)-1))))</f>
        <v>100</v>
      </c>
      <c r="J4" s="31">
        <f>I4/H4*100</f>
        <v>2.2812508554690707</v>
      </c>
      <c r="K4" s="30">
        <f>((D4/3)*(SUM(E4:G4)))</f>
        <v>4383.5599999999995</v>
      </c>
      <c r="L4" s="30">
        <f>K4/D4</f>
        <v>4383.5599999999995</v>
      </c>
      <c r="M4" s="32">
        <f>L4*D4</f>
        <v>4383.5599999999995</v>
      </c>
    </row>
    <row r="5" spans="1:13" ht="18.75" customHeight="1" thickBot="1" x14ac:dyDescent="0.25">
      <c r="A5" s="25">
        <v>2</v>
      </c>
      <c r="B5" s="33" t="s">
        <v>21</v>
      </c>
      <c r="C5" s="34" t="s">
        <v>20</v>
      </c>
      <c r="D5" s="34">
        <v>1</v>
      </c>
      <c r="E5" s="28">
        <v>4283.5600000000004</v>
      </c>
      <c r="F5" s="28">
        <v>4483.5600000000004</v>
      </c>
      <c r="G5" s="29">
        <v>4383.5600000000004</v>
      </c>
      <c r="H5" s="30">
        <f t="shared" ref="H5:H14" si="0">AVERAGE(E5:G5)</f>
        <v>4383.5600000000004</v>
      </c>
      <c r="I5" s="30">
        <f t="shared" ref="I5:I14" si="1">SQRT(((SUM((POWER(G5-H5,2)),(POWER(F5-H5,2)),(POWER(E5-H5,2)))/(COLUMNS(E5:G5)-1))))</f>
        <v>100</v>
      </c>
      <c r="J5" s="31">
        <f t="shared" ref="J5:J14" si="2">I5/H5*100</f>
        <v>2.2812508554690707</v>
      </c>
      <c r="K5" s="30">
        <f t="shared" ref="K5:K14" si="3">((D5/3)*(SUM(E5:G5)))</f>
        <v>4383.5599999999995</v>
      </c>
      <c r="L5" s="30">
        <f t="shared" ref="L5:L14" si="4">K5/D5</f>
        <v>4383.5599999999995</v>
      </c>
      <c r="M5" s="32">
        <f t="shared" ref="M5:M14" si="5">L5*D5</f>
        <v>4383.5599999999995</v>
      </c>
    </row>
    <row r="6" spans="1:13" ht="24.75" customHeight="1" thickBot="1" x14ac:dyDescent="0.25">
      <c r="A6" s="25">
        <v>3</v>
      </c>
      <c r="B6" s="33" t="s">
        <v>22</v>
      </c>
      <c r="C6" s="34" t="s">
        <v>20</v>
      </c>
      <c r="D6" s="34">
        <v>1</v>
      </c>
      <c r="E6" s="28">
        <v>4283.5600000000004</v>
      </c>
      <c r="F6" s="28">
        <v>4483.5600000000004</v>
      </c>
      <c r="G6" s="29">
        <v>4383.5600000000004</v>
      </c>
      <c r="H6" s="30">
        <f t="shared" si="0"/>
        <v>4383.5600000000004</v>
      </c>
      <c r="I6" s="30">
        <f t="shared" si="1"/>
        <v>100</v>
      </c>
      <c r="J6" s="31">
        <f t="shared" si="2"/>
        <v>2.2812508554690707</v>
      </c>
      <c r="K6" s="30">
        <f t="shared" si="3"/>
        <v>4383.5599999999995</v>
      </c>
      <c r="L6" s="30">
        <f t="shared" si="4"/>
        <v>4383.5599999999995</v>
      </c>
      <c r="M6" s="32">
        <f t="shared" si="5"/>
        <v>4383.5599999999995</v>
      </c>
    </row>
    <row r="7" spans="1:13" ht="24.75" customHeight="1" thickBot="1" x14ac:dyDescent="0.25">
      <c r="A7" s="25">
        <v>4</v>
      </c>
      <c r="B7" s="33" t="s">
        <v>23</v>
      </c>
      <c r="C7" s="34" t="s">
        <v>20</v>
      </c>
      <c r="D7" s="34">
        <v>1</v>
      </c>
      <c r="E7" s="28">
        <v>4283.5600000000004</v>
      </c>
      <c r="F7" s="28">
        <v>4483.5600000000004</v>
      </c>
      <c r="G7" s="29">
        <v>4383.5600000000004</v>
      </c>
      <c r="H7" s="30">
        <f t="shared" si="0"/>
        <v>4383.5600000000004</v>
      </c>
      <c r="I7" s="30">
        <f t="shared" si="1"/>
        <v>100</v>
      </c>
      <c r="J7" s="31">
        <f t="shared" si="2"/>
        <v>2.2812508554690707</v>
      </c>
      <c r="K7" s="30">
        <f t="shared" si="3"/>
        <v>4383.5599999999995</v>
      </c>
      <c r="L7" s="30">
        <f t="shared" si="4"/>
        <v>4383.5599999999995</v>
      </c>
      <c r="M7" s="32">
        <f t="shared" si="5"/>
        <v>4383.5599999999995</v>
      </c>
    </row>
    <row r="8" spans="1:13" ht="24.75" customHeight="1" thickBot="1" x14ac:dyDescent="0.25">
      <c r="A8" s="25">
        <v>5</v>
      </c>
      <c r="B8" s="33" t="s">
        <v>24</v>
      </c>
      <c r="C8" s="34" t="s">
        <v>20</v>
      </c>
      <c r="D8" s="34">
        <v>1</v>
      </c>
      <c r="E8" s="28">
        <v>4283.5600000000004</v>
      </c>
      <c r="F8" s="28">
        <v>4483.5600000000004</v>
      </c>
      <c r="G8" s="29">
        <v>4383.5600000000004</v>
      </c>
      <c r="H8" s="30">
        <f t="shared" si="0"/>
        <v>4383.5600000000004</v>
      </c>
      <c r="I8" s="30">
        <f t="shared" si="1"/>
        <v>100</v>
      </c>
      <c r="J8" s="31">
        <f t="shared" si="2"/>
        <v>2.2812508554690707</v>
      </c>
      <c r="K8" s="30">
        <f t="shared" si="3"/>
        <v>4383.5599999999995</v>
      </c>
      <c r="L8" s="30">
        <f t="shared" si="4"/>
        <v>4383.5599999999995</v>
      </c>
      <c r="M8" s="32">
        <f t="shared" si="5"/>
        <v>4383.5599999999995</v>
      </c>
    </row>
    <row r="9" spans="1:13" ht="24.75" customHeight="1" thickBot="1" x14ac:dyDescent="0.25">
      <c r="A9" s="25">
        <v>6</v>
      </c>
      <c r="B9" s="33" t="s">
        <v>25</v>
      </c>
      <c r="C9" s="34" t="s">
        <v>20</v>
      </c>
      <c r="D9" s="34">
        <v>1</v>
      </c>
      <c r="E9" s="28">
        <v>4283.5600000000004</v>
      </c>
      <c r="F9" s="28">
        <v>4483.5600000000004</v>
      </c>
      <c r="G9" s="29">
        <v>4383.5600000000004</v>
      </c>
      <c r="H9" s="30">
        <f t="shared" si="0"/>
        <v>4383.5600000000004</v>
      </c>
      <c r="I9" s="30">
        <f t="shared" si="1"/>
        <v>100</v>
      </c>
      <c r="J9" s="31">
        <f t="shared" si="2"/>
        <v>2.2812508554690707</v>
      </c>
      <c r="K9" s="30">
        <f t="shared" si="3"/>
        <v>4383.5599999999995</v>
      </c>
      <c r="L9" s="30">
        <f t="shared" si="4"/>
        <v>4383.5599999999995</v>
      </c>
      <c r="M9" s="32">
        <f t="shared" si="5"/>
        <v>4383.5599999999995</v>
      </c>
    </row>
    <row r="10" spans="1:13" ht="24.75" customHeight="1" thickBot="1" x14ac:dyDescent="0.25">
      <c r="A10" s="25">
        <v>7</v>
      </c>
      <c r="B10" s="33" t="s">
        <v>26</v>
      </c>
      <c r="C10" s="34" t="s">
        <v>20</v>
      </c>
      <c r="D10" s="34">
        <v>1</v>
      </c>
      <c r="E10" s="28">
        <v>4283.5600000000004</v>
      </c>
      <c r="F10" s="28">
        <v>4483.5600000000004</v>
      </c>
      <c r="G10" s="29">
        <v>4383.5600000000004</v>
      </c>
      <c r="H10" s="30">
        <f t="shared" si="0"/>
        <v>4383.5600000000004</v>
      </c>
      <c r="I10" s="30">
        <f t="shared" si="1"/>
        <v>100</v>
      </c>
      <c r="J10" s="31">
        <f t="shared" si="2"/>
        <v>2.2812508554690707</v>
      </c>
      <c r="K10" s="30">
        <f t="shared" si="3"/>
        <v>4383.5599999999995</v>
      </c>
      <c r="L10" s="30">
        <f t="shared" si="4"/>
        <v>4383.5599999999995</v>
      </c>
      <c r="M10" s="32">
        <f t="shared" si="5"/>
        <v>4383.5599999999995</v>
      </c>
    </row>
    <row r="11" spans="1:13" ht="24.75" customHeight="1" thickBot="1" x14ac:dyDescent="0.25">
      <c r="A11" s="25">
        <v>8</v>
      </c>
      <c r="B11" s="33" t="s">
        <v>27</v>
      </c>
      <c r="C11" s="34" t="s">
        <v>20</v>
      </c>
      <c r="D11" s="34">
        <v>1</v>
      </c>
      <c r="E11" s="28">
        <v>3494.74</v>
      </c>
      <c r="F11" s="28">
        <v>3694.74</v>
      </c>
      <c r="G11" s="29">
        <v>3594.74</v>
      </c>
      <c r="H11" s="30">
        <f t="shared" si="0"/>
        <v>3594.74</v>
      </c>
      <c r="I11" s="30">
        <f t="shared" si="1"/>
        <v>100</v>
      </c>
      <c r="J11" s="31">
        <f t="shared" si="2"/>
        <v>2.7818423585572254</v>
      </c>
      <c r="K11" s="30">
        <f t="shared" si="3"/>
        <v>3594.74</v>
      </c>
      <c r="L11" s="30">
        <f t="shared" si="4"/>
        <v>3594.74</v>
      </c>
      <c r="M11" s="32">
        <f t="shared" si="5"/>
        <v>3594.74</v>
      </c>
    </row>
    <row r="12" spans="1:13" ht="24.75" customHeight="1" thickBot="1" x14ac:dyDescent="0.25">
      <c r="A12" s="25">
        <v>9</v>
      </c>
      <c r="B12" s="33" t="s">
        <v>28</v>
      </c>
      <c r="C12" s="34" t="s">
        <v>20</v>
      </c>
      <c r="D12" s="34">
        <v>1</v>
      </c>
      <c r="E12" s="28">
        <v>3494.74</v>
      </c>
      <c r="F12" s="28">
        <v>3694.74</v>
      </c>
      <c r="G12" s="29">
        <v>3594.74</v>
      </c>
      <c r="H12" s="30">
        <f t="shared" si="0"/>
        <v>3594.74</v>
      </c>
      <c r="I12" s="30">
        <f t="shared" si="1"/>
        <v>100</v>
      </c>
      <c r="J12" s="31">
        <f t="shared" si="2"/>
        <v>2.7818423585572254</v>
      </c>
      <c r="K12" s="30">
        <f t="shared" si="3"/>
        <v>3594.74</v>
      </c>
      <c r="L12" s="30">
        <f t="shared" si="4"/>
        <v>3594.74</v>
      </c>
      <c r="M12" s="32">
        <f t="shared" si="5"/>
        <v>3594.74</v>
      </c>
    </row>
    <row r="13" spans="1:13" ht="24.75" customHeight="1" thickBot="1" x14ac:dyDescent="0.25">
      <c r="A13" s="25">
        <v>10</v>
      </c>
      <c r="B13" s="33" t="s">
        <v>29</v>
      </c>
      <c r="C13" s="34" t="s">
        <v>20</v>
      </c>
      <c r="D13" s="34">
        <v>1</v>
      </c>
      <c r="E13" s="28">
        <v>3494.74</v>
      </c>
      <c r="F13" s="28">
        <v>3694.74</v>
      </c>
      <c r="G13" s="29">
        <v>3594.74</v>
      </c>
      <c r="H13" s="30">
        <f t="shared" si="0"/>
        <v>3594.74</v>
      </c>
      <c r="I13" s="30">
        <f t="shared" si="1"/>
        <v>100</v>
      </c>
      <c r="J13" s="31">
        <f t="shared" si="2"/>
        <v>2.7818423585572254</v>
      </c>
      <c r="K13" s="30">
        <f t="shared" si="3"/>
        <v>3594.74</v>
      </c>
      <c r="L13" s="30">
        <f t="shared" si="4"/>
        <v>3594.74</v>
      </c>
      <c r="M13" s="32">
        <f t="shared" si="5"/>
        <v>3594.74</v>
      </c>
    </row>
    <row r="14" spans="1:13" ht="18.75" customHeight="1" thickBot="1" x14ac:dyDescent="0.25">
      <c r="A14" s="25">
        <v>11</v>
      </c>
      <c r="B14" s="33" t="s">
        <v>30</v>
      </c>
      <c r="C14" s="34" t="s">
        <v>20</v>
      </c>
      <c r="D14" s="34">
        <v>1</v>
      </c>
      <c r="E14" s="28">
        <v>3494.74</v>
      </c>
      <c r="F14" s="28">
        <v>3694.74</v>
      </c>
      <c r="G14" s="29">
        <v>3594.74</v>
      </c>
      <c r="H14" s="30">
        <f t="shared" si="0"/>
        <v>3594.74</v>
      </c>
      <c r="I14" s="30">
        <f t="shared" si="1"/>
        <v>100</v>
      </c>
      <c r="J14" s="31">
        <f t="shared" si="2"/>
        <v>2.7818423585572254</v>
      </c>
      <c r="K14" s="30">
        <f t="shared" si="3"/>
        <v>3594.74</v>
      </c>
      <c r="L14" s="30">
        <f t="shared" si="4"/>
        <v>3594.74</v>
      </c>
      <c r="M14" s="32">
        <f t="shared" si="5"/>
        <v>3594.74</v>
      </c>
    </row>
    <row r="15" spans="1:13" ht="27" customHeight="1" x14ac:dyDescent="0.2">
      <c r="A15" s="35" t="s">
        <v>13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6">
        <f>SUM(M4:M14)</f>
        <v>45063.879999999983</v>
      </c>
    </row>
    <row r="16" spans="1:13" ht="24.75" customHeight="1" x14ac:dyDescent="0.2">
      <c r="A16" s="16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3" ht="39.950000000000003" customHeight="1" x14ac:dyDescent="0.2">
      <c r="A17" s="14" t="s">
        <v>11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24" customHeight="1" x14ac:dyDescent="0.2">
      <c r="A18" s="5"/>
      <c r="B18" s="5"/>
      <c r="C18" s="5"/>
      <c r="D18" s="6"/>
      <c r="E18" s="5"/>
      <c r="F18" s="1"/>
      <c r="G18" s="5"/>
      <c r="H18" s="4"/>
      <c r="I18" s="4"/>
      <c r="J18" s="4"/>
      <c r="K18" s="4"/>
      <c r="L18" s="4"/>
      <c r="M18" s="4"/>
    </row>
    <row r="19" spans="1:13" ht="25.5" customHeight="1" x14ac:dyDescent="0.2">
      <c r="A19" s="12" t="s">
        <v>32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3" ht="24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24" customHeight="1" x14ac:dyDescent="0.2"/>
    <row r="22" spans="1:13" ht="27.75" customHeight="1" x14ac:dyDescent="0.2"/>
    <row r="23" spans="1:13" ht="27.75" customHeight="1" x14ac:dyDescent="0.2"/>
    <row r="24" spans="1:13" ht="30" customHeight="1" x14ac:dyDescent="0.2"/>
    <row r="25" spans="1:13" ht="27" customHeight="1" x14ac:dyDescent="0.2"/>
    <row r="26" spans="1:13" ht="39.950000000000003" customHeight="1" x14ac:dyDescent="0.2"/>
    <row r="27" spans="1:13" ht="27.75" customHeight="1" x14ac:dyDescent="0.2"/>
    <row r="28" spans="1:13" ht="27.75" customHeight="1" x14ac:dyDescent="0.2"/>
    <row r="29" spans="1:13" ht="48.75" customHeight="1" x14ac:dyDescent="0.2"/>
    <row r="30" spans="1:13" ht="48.75" customHeight="1" x14ac:dyDescent="0.2"/>
    <row r="31" spans="1:13" ht="39.950000000000003" customHeight="1" x14ac:dyDescent="0.2"/>
    <row r="32" spans="1:13" ht="39.950000000000003" customHeight="1" x14ac:dyDescent="0.2"/>
    <row r="33" ht="39.950000000000003" customHeight="1" x14ac:dyDescent="0.2"/>
    <row r="34" ht="39.950000000000003" customHeight="1" x14ac:dyDescent="0.2"/>
    <row r="35" ht="39.950000000000003" customHeight="1" x14ac:dyDescent="0.2"/>
    <row r="36" ht="39.950000000000003" customHeight="1" x14ac:dyDescent="0.2"/>
    <row r="37" ht="39.950000000000003" customHeight="1" x14ac:dyDescent="0.2"/>
    <row r="38" ht="39.950000000000003" customHeight="1" x14ac:dyDescent="0.2"/>
    <row r="39" ht="39.950000000000003" customHeight="1" x14ac:dyDescent="0.2"/>
    <row r="40" ht="39.950000000000003" customHeight="1" x14ac:dyDescent="0.2"/>
    <row r="41" ht="39.950000000000003" customHeight="1" x14ac:dyDescent="0.2"/>
    <row r="42" ht="39.950000000000003" customHeight="1" x14ac:dyDescent="0.2"/>
    <row r="43" ht="39.950000000000003" customHeight="1" x14ac:dyDescent="0.2"/>
    <row r="44" ht="39.950000000000003" customHeight="1" x14ac:dyDescent="0.2"/>
    <row r="45" ht="39.950000000000003" customHeight="1" x14ac:dyDescent="0.2"/>
    <row r="46" ht="39.950000000000003" customHeight="1" x14ac:dyDescent="0.2"/>
    <row r="47" ht="39.950000000000003" customHeight="1" x14ac:dyDescent="0.2"/>
    <row r="48" ht="39.950000000000003" customHeight="1" x14ac:dyDescent="0.2"/>
    <row r="49" spans="1:13" ht="14.25" hidden="1" customHeight="1" thickBot="1" x14ac:dyDescent="0.25"/>
    <row r="50" spans="1:13" ht="30" customHeight="1" x14ac:dyDescent="0.2"/>
    <row r="51" spans="1:13" ht="30" customHeight="1" x14ac:dyDescent="0.2"/>
    <row r="52" spans="1:13" ht="22.5" customHeight="1" x14ac:dyDescent="0.2"/>
    <row r="53" spans="1:13" s="4" customFormat="1" ht="11.2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9.5" customHeight="1" x14ac:dyDescent="0.2"/>
    <row r="55" spans="1:13" s="4" customFormat="1" ht="15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</sheetData>
  <mergeCells count="13">
    <mergeCell ref="A19:M19"/>
    <mergeCell ref="A17:M17"/>
    <mergeCell ref="A1:M1"/>
    <mergeCell ref="A16:M16"/>
    <mergeCell ref="M2:M3"/>
    <mergeCell ref="A15:L15"/>
    <mergeCell ref="C2:C3"/>
    <mergeCell ref="B2:B3"/>
    <mergeCell ref="K2:L2"/>
    <mergeCell ref="E2:G2"/>
    <mergeCell ref="A2:A3"/>
    <mergeCell ref="H2:J2"/>
    <mergeCell ref="D2:D3"/>
  </mergeCells>
  <phoneticPr fontId="0" type="noConversion"/>
  <pageMargins left="0.70866141732283472" right="0.70866141732283472" top="0.26" bottom="0.46" header="0.2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Метод сопоставления цен</vt:lpstr>
      <vt:lpstr>'Метод сопоставления цен'!Область_печати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Frankenstain</dc:creator>
  <cp:lastModifiedBy>Е. Милютина</cp:lastModifiedBy>
  <cp:lastPrinted>2026-01-23T07:35:53Z</cp:lastPrinted>
  <dcterms:created xsi:type="dcterms:W3CDTF">2011-05-04T10:33:42Z</dcterms:created>
  <dcterms:modified xsi:type="dcterms:W3CDTF">2026-09-23T11:48:07Z</dcterms:modified>
</cp:coreProperties>
</file>