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223-ФЗ Ед. поставщик\Москва\Берёзка\Световое оборудование\"/>
    </mc:Choice>
  </mc:AlternateContent>
  <bookViews>
    <workbookView xWindow="0" yWindow="0" windowWidth="28800" windowHeight="12300"/>
  </bookViews>
  <sheets>
    <sheet name="Лист2" sheetId="2" r:id="rId1"/>
    <sheet name="Лист1" sheetId="3" r:id="rId2"/>
  </sheets>
  <definedNames>
    <definedName name="_xlnm.Print_Area" localSheetId="0">Лист2!$A$1:$J$21</definedName>
  </definedNames>
  <calcPr calcId="162913" fullPrecision="0"/>
</workbook>
</file>

<file path=xl/calcChain.xml><?xml version="1.0" encoding="utf-8"?>
<calcChain xmlns="http://schemas.openxmlformats.org/spreadsheetml/2006/main">
  <c r="H18" i="2" l="1"/>
  <c r="J18" i="2" s="1"/>
  <c r="H17" i="2"/>
  <c r="I17" i="2" s="1"/>
  <c r="H16" i="2"/>
  <c r="J16" i="2" s="1"/>
  <c r="H15" i="2"/>
  <c r="I15" i="2" s="1"/>
  <c r="H14" i="2"/>
  <c r="J14" i="2" s="1"/>
  <c r="H13" i="2"/>
  <c r="I13" i="2" s="1"/>
  <c r="J15" i="2" l="1"/>
  <c r="I14" i="2"/>
  <c r="I18" i="2"/>
  <c r="I16" i="2"/>
  <c r="J17" i="2"/>
  <c r="H11" i="2"/>
  <c r="J11" i="2" s="1"/>
  <c r="H12" i="2"/>
  <c r="I12" i="2" s="1"/>
  <c r="H10" i="2"/>
  <c r="I10" i="2" s="1"/>
  <c r="J12" i="2" l="1"/>
  <c r="I11" i="2"/>
  <c r="J10" i="2"/>
  <c r="M4" i="3" l="1"/>
  <c r="M5" i="3"/>
  <c r="J2" i="3"/>
  <c r="M2" i="3" s="1"/>
  <c r="J3" i="3"/>
  <c r="M3" i="3" s="1"/>
  <c r="J4" i="3"/>
  <c r="J5" i="3"/>
  <c r="J6" i="3"/>
  <c r="M6" i="3" s="1"/>
  <c r="J1" i="3"/>
  <c r="M1" i="3" s="1"/>
  <c r="M7" i="3" s="1"/>
  <c r="I2" i="3" l="1"/>
  <c r="I3" i="3"/>
  <c r="I4" i="3"/>
  <c r="I5" i="3"/>
  <c r="I6" i="3"/>
  <c r="I1" i="3"/>
  <c r="F2" i="3"/>
  <c r="F3" i="3"/>
  <c r="F4" i="3"/>
  <c r="F5" i="3"/>
  <c r="F6" i="3"/>
  <c r="F1" i="3"/>
  <c r="C2" i="3"/>
  <c r="K2" i="3" s="1"/>
  <c r="C3" i="3"/>
  <c r="C4" i="3"/>
  <c r="C5" i="3"/>
  <c r="K5" i="3" s="1"/>
  <c r="C6" i="3"/>
  <c r="K6" i="3" s="1"/>
  <c r="C1" i="3"/>
  <c r="K4" i="3" l="1"/>
  <c r="K3" i="3"/>
  <c r="I7" i="3"/>
  <c r="C7" i="3"/>
  <c r="K1" i="3"/>
  <c r="F7" i="3"/>
  <c r="K7" i="3" l="1"/>
</calcChain>
</file>

<file path=xl/sharedStrings.xml><?xml version="1.0" encoding="utf-8"?>
<sst xmlns="http://schemas.openxmlformats.org/spreadsheetml/2006/main" count="40" uniqueCount="32">
  <si>
    <t>№ п/п</t>
  </si>
  <si>
    <t>Ср. цена за единицу, руб.</t>
  </si>
  <si>
    <t>Ед. изм.</t>
  </si>
  <si>
    <t>Коэф. вариации, руб.</t>
  </si>
  <si>
    <t>Основные характеристики объекта закупки</t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</si>
  <si>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</si>
  <si>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</si>
  <si>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</si>
  <si>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Сумма руб. за позицию</t>
  </si>
  <si>
    <t xml:space="preserve">Расчет начальной (максимальной) цены договора производится согласно п. 6.1 раздела 3 главы II Положения о закупке ФГБОУ ВО «МГУТУ им. К.Г. Разумовского (ПКУ)».
</t>
  </si>
  <si>
    <t>Обоснование начальной (максимальной) цены договора</t>
  </si>
  <si>
    <t>Используемый метод определения НМЦД с обоснованием</t>
  </si>
  <si>
    <t>Расчет начальной (максимальной) цены договора</t>
  </si>
  <si>
    <t>Начальная (максимальная) цена договора, в т.ч. НДС:</t>
  </si>
  <si>
    <t>Предмет договора</t>
  </si>
  <si>
    <t>Поставка и монтаж светового оборудования в актовый зал ФГБОУ ВО "МГУТУ им. К.Г. Разумовского (ПКУ)"</t>
  </si>
  <si>
    <t>В соответствии со Спецификацией</t>
  </si>
  <si>
    <t xml:space="preserve">КП 1
</t>
  </si>
  <si>
    <t xml:space="preserve">КП 2
</t>
  </si>
  <si>
    <t xml:space="preserve">КП 3
</t>
  </si>
  <si>
    <t>TARBOC BEAM+SPOT+WASH прожектор RH-B200S BLACK</t>
  </si>
  <si>
    <t>TARBOC WASH прожектор RH-B19S  7 RGBW светодиодов для эффекта «аура» / 8°-47° / 3 режима охлаждения / 4 кривых диммирования / ШИМ.</t>
  </si>
  <si>
    <t>TARBOC PAR LED прожектор RH-P1818</t>
  </si>
  <si>
    <t>TARBOC Прожектор RH-CX300RGBW</t>
  </si>
  <si>
    <t>XLINE Light 223B130 Струбцина большая, до 300 кг.</t>
  </si>
  <si>
    <t>IMLIGHT ТРОСИК СТРАХОВОЧНЫЙ 800 ММ Тросик страховочный, карабин, диаметр 4 мм, нагрузка 100 кг, длина 800 мм.</t>
  </si>
  <si>
    <t>Разъем XLR ROXTONE RX3F-NG</t>
  </si>
  <si>
    <t>Разъем XLR ROXTONE RX3M-NG</t>
  </si>
  <si>
    <t>Монтаж</t>
  </si>
  <si>
    <t xml:space="preserve">шт. </t>
  </si>
  <si>
    <t>усл. ед.</t>
  </si>
  <si>
    <t>Дата подготовки обоснования НМЦД: 27.08.2026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</si>
</sst>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166" fontId="0" fillId="0" borderId="0" xfId="0" applyNumberFormat="1"/>
    <xf numFmtId="0" fontId="5" fillId="0" borderId="0" xfId="0" applyFont="1"/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2" fontId="3" fillId="0" borderId="1" xfId="1" quotePrefix="1" applyNumberFormat="1" applyFont="1" applyBorder="1" applyAlignment="1">
      <alignment horizontal="center" vertical="center"/>
    </xf>
    <xf numFmtId="2" fontId="0" fillId="0" borderId="0" xfId="0" applyNumberFormat="1"/>
    <xf numFmtId="0" fontId="3" fillId="0" borderId="1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3" fillId="0" borderId="1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left" vertical="center" wrapText="1"/>
    </xf>
    <xf numFmtId="165" fontId="3" fillId="2" borderId="1" xfId="1" applyFont="1" applyFill="1" applyBorder="1" applyAlignment="1">
      <alignment horizontal="center" vertical="center" wrapText="1"/>
    </xf>
    <xf numFmtId="165" fontId="3" fillId="0" borderId="1" xfId="1" applyFont="1" applyBorder="1" applyAlignment="1">
      <alignment horizontal="center" vertical="center" wrapText="1"/>
    </xf>
    <xf numFmtId="165" fontId="6" fillId="0" borderId="8" xfId="3" quotePrefix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BreakPreview" topLeftCell="A7" zoomScaleSheetLayoutView="100" workbookViewId="0">
      <selection activeCell="J14" sqref="J14"/>
    </sheetView>
  </sheetViews>
  <sheetFormatPr defaultRowHeight="15" x14ac:dyDescent="0.25"/>
  <cols>
    <col min="1" max="1" width="4.28515625" bestFit="1" customWidth="1"/>
    <col min="2" max="2" width="31.7109375" style="1" customWidth="1"/>
    <col min="3" max="3" width="9.5703125" style="1" bestFit="1" customWidth="1"/>
    <col min="4" max="4" width="8.42578125" customWidth="1"/>
    <col min="5" max="5" width="16.28515625" bestFit="1" customWidth="1"/>
    <col min="6" max="6" width="19.28515625" customWidth="1"/>
    <col min="7" max="7" width="16.85546875" customWidth="1"/>
    <col min="8" max="8" width="16.28515625" customWidth="1"/>
    <col min="9" max="9" width="11.140625" bestFit="1" customWidth="1"/>
    <col min="10" max="10" width="17.140625" customWidth="1"/>
    <col min="11" max="12" width="9" customWidth="1"/>
  </cols>
  <sheetData>
    <row r="1" spans="1:10" s="1" customFormat="1" ht="30" customHeight="1" x14ac:dyDescent="0.25">
      <c r="A1" s="3"/>
      <c r="B1" s="3"/>
      <c r="C1" s="3"/>
      <c r="D1" s="3"/>
      <c r="E1" s="25"/>
      <c r="F1" s="25"/>
      <c r="G1" s="3"/>
      <c r="H1" s="3"/>
      <c r="I1" s="34"/>
      <c r="J1" s="34"/>
    </row>
    <row r="2" spans="1:10" s="1" customFormat="1" ht="22.5" customHeight="1" x14ac:dyDescent="0.25">
      <c r="A2" s="26" t="s">
        <v>10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26.25" customHeight="1" x14ac:dyDescent="0.25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1" customFormat="1" ht="39.75" customHeight="1" x14ac:dyDescent="0.25">
      <c r="A4" s="28" t="s">
        <v>14</v>
      </c>
      <c r="B4" s="28"/>
      <c r="C4" s="28"/>
      <c r="D4" s="28"/>
      <c r="E4" s="28"/>
      <c r="F4" s="29" t="s">
        <v>15</v>
      </c>
      <c r="G4" s="30"/>
      <c r="H4" s="30"/>
      <c r="I4" s="30"/>
      <c r="J4" s="31"/>
    </row>
    <row r="5" spans="1:10" s="1" customFormat="1" ht="24" customHeight="1" x14ac:dyDescent="0.25">
      <c r="A5" s="32" t="s">
        <v>4</v>
      </c>
      <c r="B5" s="32"/>
      <c r="C5" s="32"/>
      <c r="D5" s="32"/>
      <c r="E5" s="32"/>
      <c r="F5" s="32" t="s">
        <v>16</v>
      </c>
      <c r="G5" s="32"/>
      <c r="H5" s="32"/>
      <c r="I5" s="32"/>
      <c r="J5" s="32"/>
    </row>
    <row r="6" spans="1:10" s="1" customFormat="1" ht="51" customHeight="1" x14ac:dyDescent="0.25">
      <c r="A6" s="32" t="s">
        <v>11</v>
      </c>
      <c r="B6" s="32"/>
      <c r="C6" s="32"/>
      <c r="D6" s="32"/>
      <c r="E6" s="32"/>
      <c r="F6" s="32" t="s">
        <v>9</v>
      </c>
      <c r="G6" s="32"/>
      <c r="H6" s="32"/>
      <c r="I6" s="32"/>
      <c r="J6" s="32"/>
    </row>
    <row r="7" spans="1:10" s="1" customFormat="1" ht="15.75" x14ac:dyDescent="0.25">
      <c r="A7" s="33" t="s">
        <v>12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s="1" customFormat="1" ht="31.5" customHeight="1" x14ac:dyDescent="0.25">
      <c r="A8" s="20" t="s">
        <v>0</v>
      </c>
      <c r="B8" s="20" t="s">
        <v>7</v>
      </c>
      <c r="C8" s="20" t="s">
        <v>2</v>
      </c>
      <c r="D8" s="20" t="s">
        <v>6</v>
      </c>
      <c r="E8" s="35" t="s">
        <v>5</v>
      </c>
      <c r="F8" s="35"/>
      <c r="G8" s="35"/>
      <c r="H8" s="20" t="s">
        <v>1</v>
      </c>
      <c r="I8" s="20" t="s">
        <v>3</v>
      </c>
      <c r="J8" s="20" t="s">
        <v>8</v>
      </c>
    </row>
    <row r="9" spans="1:10" ht="29.25" customHeight="1" x14ac:dyDescent="0.25">
      <c r="A9" s="20"/>
      <c r="B9" s="20"/>
      <c r="C9" s="20"/>
      <c r="D9" s="20"/>
      <c r="E9" s="4" t="s">
        <v>17</v>
      </c>
      <c r="F9" s="4" t="s">
        <v>18</v>
      </c>
      <c r="G9" s="4" t="s">
        <v>19</v>
      </c>
      <c r="H9" s="20"/>
      <c r="I9" s="20"/>
      <c r="J9" s="20"/>
    </row>
    <row r="10" spans="1:10" s="1" customFormat="1" ht="34.5" customHeight="1" x14ac:dyDescent="0.25">
      <c r="A10" s="8">
        <v>1</v>
      </c>
      <c r="B10" s="11" t="s">
        <v>20</v>
      </c>
      <c r="C10" s="8" t="s">
        <v>29</v>
      </c>
      <c r="D10" s="8">
        <v>2</v>
      </c>
      <c r="E10" s="17">
        <v>166400</v>
      </c>
      <c r="F10" s="17">
        <v>184271.4</v>
      </c>
      <c r="G10" s="17">
        <v>178547.20000000001</v>
      </c>
      <c r="H10" s="18">
        <f>(E10+F10+G10)/3</f>
        <v>176406.2</v>
      </c>
      <c r="I10" s="6">
        <f>ROUND(STDEV(E10:G10)/H10*100,2)</f>
        <v>5.17</v>
      </c>
      <c r="J10" s="18">
        <f>D10*H10</f>
        <v>352812.4</v>
      </c>
    </row>
    <row r="11" spans="1:10" s="1" customFormat="1" ht="78" customHeight="1" x14ac:dyDescent="0.25">
      <c r="A11" s="8">
        <v>2</v>
      </c>
      <c r="B11" s="12" t="s">
        <v>21</v>
      </c>
      <c r="C11" s="15" t="s">
        <v>29</v>
      </c>
      <c r="D11" s="8">
        <v>2</v>
      </c>
      <c r="E11" s="17">
        <v>131030</v>
      </c>
      <c r="F11" s="17">
        <v>145102.6</v>
      </c>
      <c r="G11" s="17">
        <v>140595.20000000001</v>
      </c>
      <c r="H11" s="18">
        <f t="shared" ref="H11:H12" si="0">(E11+F11+G11)/3</f>
        <v>138909.26999999999</v>
      </c>
      <c r="I11" s="6">
        <f t="shared" ref="I11:I12" si="1">ROUND(STDEV(E11:G11)/H11*100,2)</f>
        <v>5.17</v>
      </c>
      <c r="J11" s="18">
        <f t="shared" ref="J11:J12" si="2">D11*H11</f>
        <v>277818.53999999998</v>
      </c>
    </row>
    <row r="12" spans="1:10" s="1" customFormat="1" ht="29.25" customHeight="1" x14ac:dyDescent="0.25">
      <c r="A12" s="8">
        <v>3</v>
      </c>
      <c r="B12" s="13" t="s">
        <v>22</v>
      </c>
      <c r="C12" s="15" t="s">
        <v>29</v>
      </c>
      <c r="D12" s="8">
        <v>4</v>
      </c>
      <c r="E12" s="17">
        <v>53600</v>
      </c>
      <c r="F12" s="17">
        <v>59356.6</v>
      </c>
      <c r="G12" s="17">
        <v>57512.800000000003</v>
      </c>
      <c r="H12" s="18">
        <f t="shared" si="0"/>
        <v>56823.13</v>
      </c>
      <c r="I12" s="6">
        <f t="shared" si="1"/>
        <v>5.17</v>
      </c>
      <c r="J12" s="18">
        <f t="shared" si="2"/>
        <v>227292.52</v>
      </c>
    </row>
    <row r="13" spans="1:10" s="1" customFormat="1" ht="29.25" customHeight="1" x14ac:dyDescent="0.25">
      <c r="A13" s="9">
        <v>4</v>
      </c>
      <c r="B13" s="14" t="s">
        <v>23</v>
      </c>
      <c r="C13" s="15" t="s">
        <v>29</v>
      </c>
      <c r="D13" s="9">
        <v>2</v>
      </c>
      <c r="E13" s="17">
        <v>178000</v>
      </c>
      <c r="F13" s="17">
        <v>197117.2</v>
      </c>
      <c r="G13" s="17">
        <v>190994</v>
      </c>
      <c r="H13" s="18">
        <f t="shared" ref="H13:H18" si="3">(E13+F13+G13)/3</f>
        <v>188703.73</v>
      </c>
      <c r="I13" s="6">
        <f t="shared" ref="I13:I18" si="4">ROUND(STDEV(E13:G13)/H13*100,2)</f>
        <v>5.17</v>
      </c>
      <c r="J13" s="18">
        <v>377707.47</v>
      </c>
    </row>
    <row r="14" spans="1:10" s="1" customFormat="1" ht="30.75" customHeight="1" x14ac:dyDescent="0.25">
      <c r="A14" s="9">
        <v>5</v>
      </c>
      <c r="B14" s="14" t="s">
        <v>24</v>
      </c>
      <c r="C14" s="15" t="s">
        <v>29</v>
      </c>
      <c r="D14" s="9">
        <v>16</v>
      </c>
      <c r="E14" s="17">
        <v>29920</v>
      </c>
      <c r="F14" s="17">
        <v>33133.4</v>
      </c>
      <c r="G14" s="17">
        <v>32104.2</v>
      </c>
      <c r="H14" s="18">
        <f t="shared" si="3"/>
        <v>31719.200000000001</v>
      </c>
      <c r="I14" s="6">
        <f t="shared" si="4"/>
        <v>5.17</v>
      </c>
      <c r="J14" s="18">
        <f t="shared" ref="J13:J18" si="5">D14*H14</f>
        <v>507507.20000000001</v>
      </c>
    </row>
    <row r="15" spans="1:10" s="1" customFormat="1" ht="63" customHeight="1" x14ac:dyDescent="0.25">
      <c r="A15" s="9">
        <v>6</v>
      </c>
      <c r="B15" s="14" t="s">
        <v>25</v>
      </c>
      <c r="C15" s="15" t="s">
        <v>29</v>
      </c>
      <c r="D15" s="9">
        <v>10</v>
      </c>
      <c r="E15" s="17">
        <v>1400</v>
      </c>
      <c r="F15" s="17">
        <v>1550.4</v>
      </c>
      <c r="G15" s="17">
        <v>1502.2</v>
      </c>
      <c r="H15" s="18">
        <f t="shared" si="3"/>
        <v>1484.2</v>
      </c>
      <c r="I15" s="6">
        <f t="shared" si="4"/>
        <v>5.17</v>
      </c>
      <c r="J15" s="18">
        <f t="shared" si="5"/>
        <v>14842</v>
      </c>
    </row>
    <row r="16" spans="1:10" s="1" customFormat="1" ht="33" customHeight="1" x14ac:dyDescent="0.25">
      <c r="A16" s="9">
        <v>7</v>
      </c>
      <c r="B16" s="14" t="s">
        <v>26</v>
      </c>
      <c r="C16" s="15" t="s">
        <v>29</v>
      </c>
      <c r="D16" s="9">
        <v>11</v>
      </c>
      <c r="E16" s="17">
        <v>200</v>
      </c>
      <c r="F16" s="17">
        <v>221.5</v>
      </c>
      <c r="G16" s="17">
        <v>214.6</v>
      </c>
      <c r="H16" s="18">
        <f t="shared" si="3"/>
        <v>212.03</v>
      </c>
      <c r="I16" s="6">
        <f t="shared" si="4"/>
        <v>5.18</v>
      </c>
      <c r="J16" s="18">
        <f t="shared" si="5"/>
        <v>2332.33</v>
      </c>
    </row>
    <row r="17" spans="1:10" s="1" customFormat="1" ht="30.75" customHeight="1" x14ac:dyDescent="0.25">
      <c r="A17" s="9">
        <v>8</v>
      </c>
      <c r="B17" s="14" t="s">
        <v>27</v>
      </c>
      <c r="C17" s="15" t="s">
        <v>29</v>
      </c>
      <c r="D17" s="9">
        <v>11</v>
      </c>
      <c r="E17" s="17">
        <v>200</v>
      </c>
      <c r="F17" s="17">
        <v>221.5</v>
      </c>
      <c r="G17" s="17">
        <v>214.6</v>
      </c>
      <c r="H17" s="18">
        <f t="shared" si="3"/>
        <v>212.03</v>
      </c>
      <c r="I17" s="6">
        <f t="shared" si="4"/>
        <v>5.18</v>
      </c>
      <c r="J17" s="18">
        <f t="shared" si="5"/>
        <v>2332.33</v>
      </c>
    </row>
    <row r="18" spans="1:10" s="1" customFormat="1" ht="24" customHeight="1" x14ac:dyDescent="0.25">
      <c r="A18" s="9">
        <v>9</v>
      </c>
      <c r="B18" s="16" t="s">
        <v>28</v>
      </c>
      <c r="C18" s="10" t="s">
        <v>30</v>
      </c>
      <c r="D18" s="9">
        <v>1</v>
      </c>
      <c r="E18" s="17">
        <v>274810</v>
      </c>
      <c r="F18" s="17">
        <v>304324.59999999998</v>
      </c>
      <c r="G18" s="17">
        <v>294871.09999999998</v>
      </c>
      <c r="H18" s="18">
        <f t="shared" si="3"/>
        <v>291335.23</v>
      </c>
      <c r="I18" s="6">
        <f t="shared" si="4"/>
        <v>5.17</v>
      </c>
      <c r="J18" s="18">
        <f t="shared" si="5"/>
        <v>291335.23</v>
      </c>
    </row>
    <row r="19" spans="1:10" ht="23.25" customHeight="1" x14ac:dyDescent="0.25">
      <c r="A19" s="21" t="s">
        <v>13</v>
      </c>
      <c r="B19" s="22"/>
      <c r="C19" s="22"/>
      <c r="D19" s="22"/>
      <c r="E19" s="22"/>
      <c r="F19" s="22"/>
      <c r="G19" s="22"/>
      <c r="H19" s="22"/>
      <c r="I19" s="23"/>
      <c r="J19" s="19">
        <v>2053680.02</v>
      </c>
    </row>
    <row r="20" spans="1:10" ht="20.25" customHeight="1" x14ac:dyDescent="0.25">
      <c r="A20" s="24" t="s">
        <v>31</v>
      </c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I21" s="2"/>
    </row>
  </sheetData>
  <mergeCells count="21">
    <mergeCell ref="J8:J9"/>
    <mergeCell ref="A20:J20"/>
    <mergeCell ref="E1:F1"/>
    <mergeCell ref="H8:H9"/>
    <mergeCell ref="A2:J2"/>
    <mergeCell ref="A3:J3"/>
    <mergeCell ref="A4:E4"/>
    <mergeCell ref="F4:J4"/>
    <mergeCell ref="A5:E5"/>
    <mergeCell ref="F5:J5"/>
    <mergeCell ref="A6:E6"/>
    <mergeCell ref="F6:J6"/>
    <mergeCell ref="A7:J7"/>
    <mergeCell ref="A8:A9"/>
    <mergeCell ref="I1:J1"/>
    <mergeCell ref="E8:G8"/>
    <mergeCell ref="D8:D9"/>
    <mergeCell ref="C8:C9"/>
    <mergeCell ref="B8:B9"/>
    <mergeCell ref="A19:I19"/>
    <mergeCell ref="I8:I9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ignoredErrors>
    <ignoredError sqref="I10:I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4" sqref="M14"/>
    </sheetView>
  </sheetViews>
  <sheetFormatPr defaultRowHeight="15" x14ac:dyDescent="0.25"/>
  <sheetData>
    <row r="1" spans="1:13" ht="15.75" x14ac:dyDescent="0.25">
      <c r="A1" s="5">
        <v>4</v>
      </c>
      <c r="B1" s="4">
        <v>361.4</v>
      </c>
      <c r="C1">
        <f t="shared" ref="C1:C6" si="0">A1*B1</f>
        <v>1445.6</v>
      </c>
      <c r="E1" s="4">
        <v>379.47</v>
      </c>
      <c r="F1">
        <f t="shared" ref="F1:F6" si="1">A1*E1</f>
        <v>1517.88</v>
      </c>
      <c r="H1" s="4">
        <v>372.24</v>
      </c>
      <c r="I1">
        <f>A1*H1</f>
        <v>1488.96</v>
      </c>
      <c r="J1" s="7">
        <f>(B1+E1+H1)/3</f>
        <v>371.04</v>
      </c>
      <c r="K1" s="7">
        <f>(C1+F1+I1)/3</f>
        <v>1484.15</v>
      </c>
      <c r="M1" s="7">
        <f>A1*J1</f>
        <v>1484.16</v>
      </c>
    </row>
    <row r="2" spans="1:13" ht="15.75" x14ac:dyDescent="0.25">
      <c r="A2" s="5">
        <v>1</v>
      </c>
      <c r="B2" s="4">
        <v>11852</v>
      </c>
      <c r="C2" s="1">
        <f t="shared" si="0"/>
        <v>11852</v>
      </c>
      <c r="E2" s="4">
        <v>12444.6</v>
      </c>
      <c r="F2" s="1">
        <f t="shared" si="1"/>
        <v>12444.6</v>
      </c>
      <c r="H2" s="4">
        <v>12207.56</v>
      </c>
      <c r="I2" s="1">
        <f t="shared" ref="I2:I6" si="2">A2*H2</f>
        <v>12207.56</v>
      </c>
      <c r="J2" s="7">
        <f t="shared" ref="J2:J6" si="3">(B2+E2+H2)/3</f>
        <v>12168.05</v>
      </c>
      <c r="K2" s="7">
        <f t="shared" ref="K2:K6" si="4">(C2+F2+I2)/3</f>
        <v>12168.05</v>
      </c>
      <c r="M2" s="7">
        <f t="shared" ref="M2:M6" si="5">A2*J2</f>
        <v>12168.05</v>
      </c>
    </row>
    <row r="3" spans="1:13" ht="15.75" x14ac:dyDescent="0.25">
      <c r="A3" s="5">
        <v>2</v>
      </c>
      <c r="B3" s="4">
        <v>17691.7</v>
      </c>
      <c r="C3" s="1">
        <f t="shared" si="0"/>
        <v>35383.4</v>
      </c>
      <c r="E3" s="4">
        <v>18576.29</v>
      </c>
      <c r="F3" s="1">
        <f t="shared" si="1"/>
        <v>37152.58</v>
      </c>
      <c r="H3" s="4">
        <v>18222.45</v>
      </c>
      <c r="I3" s="1">
        <f t="shared" si="2"/>
        <v>36444.9</v>
      </c>
      <c r="J3" s="7">
        <f t="shared" si="3"/>
        <v>18163.48</v>
      </c>
      <c r="K3" s="7">
        <f t="shared" si="4"/>
        <v>36326.959999999999</v>
      </c>
      <c r="M3" s="7">
        <f t="shared" si="5"/>
        <v>36326.959999999999</v>
      </c>
    </row>
    <row r="4" spans="1:13" ht="15.75" x14ac:dyDescent="0.25">
      <c r="A4" s="5">
        <v>2</v>
      </c>
      <c r="B4" s="4">
        <v>1133</v>
      </c>
      <c r="C4" s="1">
        <f t="shared" si="0"/>
        <v>2266</v>
      </c>
      <c r="E4" s="4">
        <v>1189.6500000000001</v>
      </c>
      <c r="F4" s="1">
        <f t="shared" si="1"/>
        <v>2379.3000000000002</v>
      </c>
      <c r="H4" s="4">
        <v>1166.99</v>
      </c>
      <c r="I4" s="1">
        <f t="shared" si="2"/>
        <v>2333.98</v>
      </c>
      <c r="J4" s="7">
        <f t="shared" si="3"/>
        <v>1163.21</v>
      </c>
      <c r="K4" s="7">
        <f t="shared" si="4"/>
        <v>2326.4299999999998</v>
      </c>
      <c r="M4" s="7">
        <f t="shared" si="5"/>
        <v>2326.42</v>
      </c>
    </row>
    <row r="5" spans="1:13" ht="15.75" x14ac:dyDescent="0.25">
      <c r="A5" s="5">
        <v>10</v>
      </c>
      <c r="B5" s="4">
        <v>991.2</v>
      </c>
      <c r="C5" s="1">
        <f t="shared" si="0"/>
        <v>9912</v>
      </c>
      <c r="E5" s="4">
        <v>1040.76</v>
      </c>
      <c r="F5" s="1">
        <f t="shared" si="1"/>
        <v>10407.6</v>
      </c>
      <c r="H5" s="4">
        <v>1020.94</v>
      </c>
      <c r="I5" s="1">
        <f t="shared" si="2"/>
        <v>10209.4</v>
      </c>
      <c r="J5" s="7">
        <f t="shared" si="3"/>
        <v>1017.63</v>
      </c>
      <c r="K5" s="7">
        <f t="shared" si="4"/>
        <v>10176.33</v>
      </c>
      <c r="M5" s="7">
        <f t="shared" si="5"/>
        <v>10176.299999999999</v>
      </c>
    </row>
    <row r="6" spans="1:13" ht="15.75" x14ac:dyDescent="0.25">
      <c r="A6" s="5">
        <v>3</v>
      </c>
      <c r="B6" s="4">
        <v>521.4</v>
      </c>
      <c r="C6" s="1">
        <f t="shared" si="0"/>
        <v>1564.2</v>
      </c>
      <c r="E6" s="4">
        <v>547.47</v>
      </c>
      <c r="F6" s="1">
        <f t="shared" si="1"/>
        <v>1642.41</v>
      </c>
      <c r="H6" s="4">
        <v>537.04</v>
      </c>
      <c r="I6" s="1">
        <f t="shared" si="2"/>
        <v>1611.12</v>
      </c>
      <c r="J6" s="7">
        <f t="shared" si="3"/>
        <v>535.29999999999995</v>
      </c>
      <c r="K6" s="7">
        <f t="shared" si="4"/>
        <v>1605.91</v>
      </c>
      <c r="M6" s="7">
        <f t="shared" si="5"/>
        <v>1605.9</v>
      </c>
    </row>
    <row r="7" spans="1:13" x14ac:dyDescent="0.25">
      <c r="C7">
        <f>SUM(C1:C6)</f>
        <v>62423.199999999997</v>
      </c>
      <c r="F7">
        <f>SUM(F1:F6)</f>
        <v>65544.37</v>
      </c>
      <c r="I7">
        <f>SUM(I1:I6)</f>
        <v>64295.92</v>
      </c>
      <c r="J7" s="7"/>
      <c r="K7">
        <f>(C7+F7+I7)/3</f>
        <v>64087.83</v>
      </c>
      <c r="M7" s="7">
        <f>SUM(M1:M6)</f>
        <v>64087.79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Старостенко Наталья Александровна</cp:lastModifiedBy>
  <cp:lastPrinted>2026-08-28T09:59:42Z</cp:lastPrinted>
  <dcterms:created xsi:type="dcterms:W3CDTF">2017-02-15T04:32:41Z</dcterms:created>
  <dcterms:modified xsi:type="dcterms:W3CDTF">2026-08-28T10:07:08Z</dcterms:modified>
</cp:coreProperties>
</file>