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2" r:id="rId1"/>
  </sheets>
  <calcPr calcId="152511"/>
</workbook>
</file>

<file path=xl/calcChain.xml><?xml version="1.0" encoding="utf-8"?>
<calcChain xmlns="http://schemas.openxmlformats.org/spreadsheetml/2006/main">
  <c r="F12" i="2" l="1"/>
  <c r="M11" i="2"/>
  <c r="N11" i="2" s="1"/>
  <c r="O11" i="2" s="1"/>
  <c r="P11" i="2" s="1"/>
  <c r="P12" i="2" s="1"/>
  <c r="K11" i="2"/>
  <c r="J11" i="2"/>
  <c r="L11" i="2" l="1"/>
  <c r="N14" i="2"/>
</calcChain>
</file>

<file path=xl/sharedStrings.xml><?xml version="1.0" encoding="utf-8"?>
<sst xmlns="http://schemas.openxmlformats.org/spreadsheetml/2006/main" count="35" uniqueCount="35">
  <si>
    <t>Управление Роспотребнадзора по Свердловской области</t>
  </si>
  <si>
    <t>Основные характеристики объекта закупки</t>
  </si>
  <si>
    <t>Наименование и описание объекта закупки, в том числе функциональные, технические и качественные характеристики, эксплуатационные характеристики объекта закупки (при необходимости) и показатели, позволяющие определить соответствие закупаемых услуг установленным заказчиком требованиям, приведены в Техническом Задании (Приложение 1 к  Конкурсной документации) и приложениях к нему (в случае наличия приложений).</t>
  </si>
  <si>
    <t xml:space="preserve">Используемый метод определения НМЦК 
с обоснованием:
</t>
  </si>
  <si>
    <t>Таблица №1</t>
  </si>
  <si>
    <t>№</t>
  </si>
  <si>
    <t>ОКПД</t>
  </si>
  <si>
    <t xml:space="preserve">Наименование </t>
  </si>
  <si>
    <t>Ед. изм</t>
  </si>
  <si>
    <t>Кол-во,  шт.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</si>
  <si>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</si>
  <si>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</si>
  <si>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</t>
  </si>
  <si>
    <r>
      <t>Средняя арифметическая цена за единицу     &lt;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sz val="10"/>
        <color indexed="8"/>
        <rFont val="Times New Roman"/>
        <family val="1"/>
        <charset val="204"/>
      </rPr>
      <t xml:space="preserve">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</si>
  <si>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</si>
  <si>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</si>
  <si>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</si>
  <si>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</si>
  <si>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</si>
  <si>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</si>
  <si>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15</t>
  </si>
  <si>
    <t>ИТОГО</t>
  </si>
  <si>
    <t xml:space="preserve">В результате проведенного расчета НМЦК, рассчитанная заказчиком методом сопоставимых рыночных цен (анализа рынка) составила: </t>
  </si>
  <si>
    <t>(подпись)</t>
  </si>
  <si>
    <t>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
Выводы о цене контракта делались на основе информации о цене за единицу услуги,  общедоступной ценовой информации, размещенной в сети Интернет  (Таблица №1)</t>
  </si>
  <si>
    <t>шт.</t>
  </si>
  <si>
    <t>Телефонный аппарат</t>
  </si>
  <si>
    <t>26.30.23.170</t>
  </si>
  <si>
    <t>Обоснование начальной (максимальной) цены контракта на  поставку телефонного аппарата  для нужд Управления Роспотребнадзора по Свердловской области в 2026 году .</t>
  </si>
  <si>
    <t>Исполнитель №1 https://ekaterinburg.xcom-shop.ru/panasonic_kx-tg6821rub_363395.html?utm_source=ya&amp;utm_medium=cpc&amp;utm_campaign=DSA_%2F_FID_%2F_RF%7Cs%7Cya_viz%7Cm%7Ccpc%7Cb%7Cgeneric_campaigns%7Cg%7Crussia%7Cp%7Cinhouse%7Cf%7Csearch_ads%7Ca%7Cna_a%7C704438419&amp;utm_content=cid%7C704438419%7Cgid%7C5672469805%7Caid%7C1892101613373970679%7Cap%7Cno%7Cphr%7C205672469805%7Crt%7C205672469805%7Cdvc%7Cdesktop%7Cpos%7Cpremium1%7Cmch%7C%7Csrc%7Cnone&amp;etext=2202.vorPCuoAkd2lBdbzjH3ApdpE6FYtZqxMcZx8-Gdd7eS9CJBxzvY9dAQpW96EgS68eGRidm5iYmx2cXRkZnhoZQ.52bd43fe4750a0e91fd296713d64a8aaceca0209&amp;yclid=12922114670346895359&amp;ybaip=1</t>
  </si>
  <si>
    <t>Исполнитель №2  https://www.ozon.ru/product/radiotelefon-domashniy-s-avtootvetchikom-panasonic-kx-tg6821rub-chernyy-373262593/?sh=f24AoBWFpw</t>
  </si>
  <si>
    <t>Исполнитель №3 https://www.citilink.ru/product/radiotelefon-panasonic-kx-tg6821rub-chernyi-789525/?ysclid=mqezx6gu83428830683</t>
  </si>
  <si>
    <t>"_15_" июня 2026 г.</t>
  </si>
  <si>
    <t>Главный сециалист-эксперт ПЭО</t>
  </si>
  <si>
    <t>________________/Р.В.Егорова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</si>
</sst>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9"/>
      <color rgb="FF000000"/>
      <name val="Times New Roman"/>
      <family val="2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Calibri"/>
      <family val="2"/>
      <scheme val="minor"/>
    </font>
    <font>
      <sz val="7.5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/>
    <xf numFmtId="0" fontId="3" fillId="0" borderId="0" xfId="0" applyFont="1" applyBorder="1" applyAlignment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0" xfId="0" applyFont="1" applyBorder="1"/>
    <xf numFmtId="0" fontId="4" fillId="0" borderId="0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wrapText="1"/>
    </xf>
    <xf numFmtId="0" fontId="2" fillId="0" borderId="8" xfId="0" applyFont="1" applyBorder="1"/>
    <xf numFmtId="0" fontId="2" fillId="0" borderId="9" xfId="0" applyFont="1" applyBorder="1"/>
    <xf numFmtId="0" fontId="8" fillId="0" borderId="5" xfId="0" applyFont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2" fontId="8" fillId="0" borderId="5" xfId="0" applyNumberFormat="1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0" xfId="0" applyFont="1" applyAlignment="1"/>
    <xf numFmtId="0" fontId="8" fillId="0" borderId="5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top" wrapText="1"/>
    </xf>
    <xf numFmtId="0" fontId="2" fillId="2" borderId="0" xfId="0" applyFont="1" applyFill="1" applyAlignment="1">
      <alignment vertical="center"/>
    </xf>
    <xf numFmtId="0" fontId="8" fillId="2" borderId="4" xfId="0" applyFont="1" applyFill="1" applyBorder="1" applyAlignment="1">
      <alignment horizontal="center" vertical="center" wrapText="1"/>
    </xf>
    <xf numFmtId="0" fontId="11" fillId="2" borderId="5" xfId="0" applyNumberFormat="1" applyFont="1" applyFill="1" applyBorder="1" applyAlignment="1" applyProtection="1">
      <alignment horizontal="center" vertical="center" textRotation="90" wrapText="1"/>
    </xf>
    <xf numFmtId="0" fontId="12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2" fontId="8" fillId="2" borderId="5" xfId="0" applyNumberFormat="1" applyFont="1" applyFill="1" applyBorder="1" applyAlignment="1">
      <alignment horizontal="center" vertical="center" wrapText="1"/>
    </xf>
    <xf numFmtId="2" fontId="8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 wrapText="1"/>
    </xf>
    <xf numFmtId="0" fontId="0" fillId="2" borderId="0" xfId="0" applyFill="1"/>
    <xf numFmtId="4" fontId="2" fillId="0" borderId="0" xfId="0" applyNumberFormat="1" applyFont="1" applyAlignment="1">
      <alignment horizontal="center" vertical="top"/>
    </xf>
    <xf numFmtId="4" fontId="4" fillId="0" borderId="7" xfId="0" applyNumberFormat="1" applyFont="1" applyFill="1" applyBorder="1" applyAlignment="1">
      <alignment horizontal="center" vertical="center" wrapText="1"/>
    </xf>
    <xf numFmtId="4" fontId="13" fillId="0" borderId="8" xfId="0" applyNumberFormat="1" applyFont="1" applyBorder="1" applyAlignment="1">
      <alignment horizontal="center" vertical="top" wrapText="1"/>
    </xf>
    <xf numFmtId="4" fontId="8" fillId="0" borderId="8" xfId="0" applyNumberFormat="1" applyFont="1" applyBorder="1" applyAlignment="1">
      <alignment horizontal="left" vertical="top" wrapText="1"/>
    </xf>
    <xf numFmtId="4" fontId="8" fillId="0" borderId="8" xfId="0" applyNumberFormat="1" applyFont="1" applyFill="1" applyBorder="1" applyAlignment="1">
      <alignment horizontal="center" vertical="center" wrapText="1"/>
    </xf>
    <xf numFmtId="2" fontId="8" fillId="0" borderId="8" xfId="0" applyNumberFormat="1" applyFont="1" applyBorder="1" applyAlignment="1">
      <alignment horizontal="center" vertical="center" wrapText="1"/>
    </xf>
    <xf numFmtId="2" fontId="8" fillId="0" borderId="8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2" fontId="8" fillId="0" borderId="9" xfId="0" applyNumberFormat="1" applyFont="1" applyBorder="1" applyAlignment="1">
      <alignment horizontal="center" vertical="center" wrapText="1"/>
    </xf>
    <xf numFmtId="4" fontId="14" fillId="0" borderId="0" xfId="0" applyNumberFormat="1" applyFont="1" applyFill="1" applyBorder="1" applyAlignment="1">
      <alignment vertical="center"/>
    </xf>
    <xf numFmtId="4" fontId="14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2" fontId="8" fillId="0" borderId="5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3" fillId="0" borderId="0" xfId="0" applyFont="1"/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43" fontId="12" fillId="2" borderId="5" xfId="1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5" fillId="0" borderId="0" xfId="0" applyFont="1" applyAlignment="1">
      <alignment horizontal="left" wrapText="1"/>
    </xf>
    <xf numFmtId="0" fontId="4" fillId="0" borderId="0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textRotation="90" wrapText="1"/>
    </xf>
    <xf numFmtId="0" fontId="8" fillId="0" borderId="5" xfId="0" applyFont="1" applyFill="1" applyBorder="1" applyAlignment="1">
      <alignment horizontal="center" vertical="center" textRotation="90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2" fontId="8" fillId="0" borderId="11" xfId="0" applyNumberFormat="1" applyFont="1" applyFill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1685925</xdr:rowOff>
    </xdr:from>
    <xdr:to>
      <xdr:col>12</xdr:col>
      <xdr:colOff>1466850</xdr:colOff>
      <xdr:row>8</xdr:row>
      <xdr:rowOff>1685925</xdr:rowOff>
    </xdr:to>
    <xdr:pic>
      <xdr:nvPicPr>
        <xdr:cNvPr id="1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49339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12</xdr:col>
      <xdr:colOff>0</xdr:colOff>
      <xdr:row>8</xdr:row>
      <xdr:rowOff>1685925</xdr:rowOff>
    </xdr:from>
    <xdr:to>
      <xdr:col>12</xdr:col>
      <xdr:colOff>1466850</xdr:colOff>
      <xdr:row>8</xdr:row>
      <xdr:rowOff>1685925</xdr:rowOff>
    </xdr:to>
    <xdr:pic>
      <xdr:nvPicPr>
        <xdr:cNvPr id="1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49339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9</xdr:col>
      <xdr:colOff>581025</xdr:colOff>
      <xdr:row>8</xdr:row>
      <xdr:rowOff>819150</xdr:rowOff>
    </xdr:from>
    <xdr:to>
      <xdr:col>10</xdr:col>
      <xdr:colOff>552450</xdr:colOff>
      <xdr:row>8</xdr:row>
      <xdr:rowOff>1247775</xdr:rowOff>
    </xdr:to>
    <xdr:pic>
      <xdr:nvPicPr>
        <xdr:cNvPr id="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8475" y="4248150"/>
          <a:ext cx="5810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8</xdr:row>
      <xdr:rowOff>1685925</xdr:rowOff>
    </xdr:from>
    <xdr:to>
      <xdr:col>12</xdr:col>
      <xdr:colOff>1466850</xdr:colOff>
      <xdr:row>8</xdr:row>
      <xdr:rowOff>1685925</xdr:rowOff>
    </xdr:to>
    <xdr:pic>
      <xdr:nvPicPr>
        <xdr:cNvPr id="2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49339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12</xdr:col>
      <xdr:colOff>0</xdr:colOff>
      <xdr:row>8</xdr:row>
      <xdr:rowOff>1685925</xdr:rowOff>
    </xdr:from>
    <xdr:to>
      <xdr:col>12</xdr:col>
      <xdr:colOff>1466850</xdr:colOff>
      <xdr:row>8</xdr:row>
      <xdr:rowOff>1685925</xdr:rowOff>
    </xdr:to>
    <xdr:pic>
      <xdr:nvPicPr>
        <xdr:cNvPr id="2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49339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9"/>
  <sheetViews>
    <sheetView tabSelected="1" workbookViewId="0">
      <selection activeCell="I9" sqref="I9"/>
    </sheetView>
  </sheetViews>
  <sheetFormatPr defaultRowHeight="15" x14ac:dyDescent="0.25"/>
  <cols>
    <col min="1" max="1" width="0.28515625" customWidth="1"/>
    <col min="2" max="2" width="3" customWidth="1"/>
    <col min="3" max="3" width="5.42578125" customWidth="1"/>
    <col min="4" max="4" width="24.42578125" customWidth="1"/>
    <col min="5" max="5" width="4.5703125" customWidth="1"/>
    <col min="6" max="6" width="6.5703125" customWidth="1"/>
    <col min="7" max="7" width="14.28515625" customWidth="1"/>
    <col min="8" max="8" width="13.28515625" customWidth="1"/>
    <col min="9" max="9" width="14.28515625" customWidth="1"/>
  </cols>
  <sheetData>
    <row r="1" spans="1:20" ht="21" customHeight="1" x14ac:dyDescent="0.3">
      <c r="A1" s="1"/>
      <c r="B1" s="70" t="s">
        <v>0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2"/>
      <c r="Q1" s="2"/>
      <c r="R1" s="1"/>
      <c r="S1" s="1"/>
      <c r="T1" s="1"/>
    </row>
    <row r="2" spans="1:20" ht="6" customHeight="1" x14ac:dyDescent="0.3">
      <c r="A2" s="1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6"/>
      <c r="Q2" s="7"/>
      <c r="R2" s="1"/>
      <c r="S2" s="1"/>
      <c r="T2" s="1"/>
    </row>
    <row r="3" spans="1:20" ht="39" customHeight="1" x14ac:dyDescent="0.25">
      <c r="A3" s="1"/>
      <c r="B3" s="73" t="s">
        <v>28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5"/>
      <c r="Q3" s="8"/>
      <c r="R3" s="1"/>
      <c r="S3" s="1"/>
      <c r="T3" s="1"/>
    </row>
    <row r="4" spans="1:20" ht="49.5" customHeight="1" x14ac:dyDescent="0.25">
      <c r="A4" s="1"/>
      <c r="B4" s="76" t="s">
        <v>1</v>
      </c>
      <c r="C4" s="77"/>
      <c r="D4" s="77"/>
      <c r="E4" s="77"/>
      <c r="F4" s="77"/>
      <c r="G4" s="78" t="s">
        <v>2</v>
      </c>
      <c r="H4" s="78"/>
      <c r="I4" s="78"/>
      <c r="J4" s="78"/>
      <c r="K4" s="78"/>
      <c r="L4" s="78"/>
      <c r="M4" s="78"/>
      <c r="N4" s="78"/>
      <c r="O4" s="78"/>
      <c r="P4" s="79"/>
      <c r="Q4" s="9"/>
      <c r="R4" s="1"/>
      <c r="S4" s="1"/>
      <c r="T4" s="1"/>
    </row>
    <row r="5" spans="1:20" ht="50.25" customHeight="1" x14ac:dyDescent="0.25">
      <c r="A5" s="1"/>
      <c r="B5" s="76" t="s">
        <v>3</v>
      </c>
      <c r="C5" s="77"/>
      <c r="D5" s="77"/>
      <c r="E5" s="77"/>
      <c r="F5" s="77"/>
      <c r="G5" s="78" t="s">
        <v>24</v>
      </c>
      <c r="H5" s="78"/>
      <c r="I5" s="78"/>
      <c r="J5" s="78"/>
      <c r="K5" s="78"/>
      <c r="L5" s="78"/>
      <c r="M5" s="78"/>
      <c r="N5" s="78"/>
      <c r="O5" s="78"/>
      <c r="P5" s="79"/>
      <c r="Q5" s="9"/>
      <c r="R5" s="1"/>
      <c r="S5" s="1"/>
      <c r="T5" s="1"/>
    </row>
    <row r="6" spans="1:20" ht="5.25" customHeight="1" thickBot="1" x14ac:dyDescent="0.3">
      <c r="A6" s="1"/>
      <c r="B6" s="10"/>
      <c r="C6" s="11"/>
      <c r="D6" s="11"/>
      <c r="E6" s="11"/>
      <c r="F6" s="11"/>
      <c r="G6" s="12"/>
      <c r="H6" s="12"/>
      <c r="I6" s="12"/>
      <c r="J6" s="12"/>
      <c r="K6" s="12"/>
      <c r="L6" s="12"/>
      <c r="M6" s="12"/>
      <c r="N6" s="12"/>
      <c r="O6" s="13"/>
      <c r="P6" s="14"/>
      <c r="Q6" s="7"/>
      <c r="R6" s="1"/>
      <c r="S6" s="1"/>
      <c r="T6" s="1"/>
    </row>
    <row r="7" spans="1:20" ht="15.75" customHeight="1" x14ac:dyDescent="0.25">
      <c r="A7" s="1"/>
      <c r="B7" s="59" t="s">
        <v>4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1"/>
      <c r="S7" s="1"/>
      <c r="T7" s="1"/>
    </row>
    <row r="8" spans="1:20" ht="31.5" customHeight="1" x14ac:dyDescent="0.25">
      <c r="A8" s="1"/>
      <c r="B8" s="60" t="s">
        <v>5</v>
      </c>
      <c r="C8" s="62" t="s">
        <v>6</v>
      </c>
      <c r="D8" s="64" t="s">
        <v>7</v>
      </c>
      <c r="E8" s="64" t="s">
        <v>8</v>
      </c>
      <c r="F8" s="64" t="s">
        <v>9</v>
      </c>
      <c r="G8" s="66" t="s">
        <v>10</v>
      </c>
      <c r="H8" s="66"/>
      <c r="I8" s="66"/>
      <c r="J8" s="67" t="s">
        <v>11</v>
      </c>
      <c r="K8" s="67"/>
      <c r="L8" s="67"/>
      <c r="M8" s="68" t="s">
        <v>12</v>
      </c>
      <c r="N8" s="68"/>
      <c r="O8" s="68"/>
      <c r="P8" s="69"/>
      <c r="Q8" s="1"/>
      <c r="R8" s="1"/>
      <c r="S8" s="1"/>
    </row>
    <row r="9" spans="1:20" ht="171.75" customHeight="1" x14ac:dyDescent="0.25">
      <c r="A9" s="1"/>
      <c r="B9" s="61"/>
      <c r="C9" s="63"/>
      <c r="D9" s="65"/>
      <c r="E9" s="65"/>
      <c r="F9" s="65"/>
      <c r="G9" s="54" t="s">
        <v>29</v>
      </c>
      <c r="H9" s="54" t="s">
        <v>30</v>
      </c>
      <c r="I9" s="54" t="s">
        <v>31</v>
      </c>
      <c r="J9" s="15" t="s">
        <v>13</v>
      </c>
      <c r="K9" s="15" t="s">
        <v>14</v>
      </c>
      <c r="L9" s="16" t="s">
        <v>15</v>
      </c>
      <c r="M9" s="17" t="s">
        <v>16</v>
      </c>
      <c r="N9" s="18" t="s">
        <v>17</v>
      </c>
      <c r="O9" s="15" t="s">
        <v>18</v>
      </c>
      <c r="P9" s="19" t="s">
        <v>19</v>
      </c>
      <c r="Q9" s="1"/>
      <c r="R9" s="1"/>
      <c r="S9" s="1"/>
    </row>
    <row r="10" spans="1:20" ht="10.5" customHeight="1" x14ac:dyDescent="0.25">
      <c r="A10" s="20"/>
      <c r="B10" s="52">
        <v>1</v>
      </c>
      <c r="C10" s="53">
        <v>2</v>
      </c>
      <c r="D10" s="53">
        <v>3</v>
      </c>
      <c r="E10" s="53">
        <v>4</v>
      </c>
      <c r="F10" s="53">
        <v>5</v>
      </c>
      <c r="G10" s="21">
        <v>6</v>
      </c>
      <c r="H10" s="21">
        <v>7</v>
      </c>
      <c r="I10" s="21">
        <v>8</v>
      </c>
      <c r="J10" s="15">
        <v>11</v>
      </c>
      <c r="K10" s="15">
        <v>12</v>
      </c>
      <c r="L10" s="16">
        <v>13</v>
      </c>
      <c r="M10" s="15">
        <v>14</v>
      </c>
      <c r="N10" s="22" t="s">
        <v>20</v>
      </c>
      <c r="O10" s="15">
        <v>16</v>
      </c>
      <c r="P10" s="19">
        <v>17</v>
      </c>
      <c r="Q10" s="20"/>
      <c r="R10" s="20"/>
      <c r="S10" s="20"/>
    </row>
    <row r="11" spans="1:20" s="32" customFormat="1" ht="64.150000000000006" customHeight="1" x14ac:dyDescent="0.25">
      <c r="A11" s="23"/>
      <c r="B11" s="24">
        <v>1</v>
      </c>
      <c r="C11" s="25" t="s">
        <v>27</v>
      </c>
      <c r="D11" s="26" t="s">
        <v>26</v>
      </c>
      <c r="E11" s="27" t="s">
        <v>25</v>
      </c>
      <c r="F11" s="27">
        <v>1</v>
      </c>
      <c r="G11" s="55">
        <v>6251</v>
      </c>
      <c r="H11" s="55">
        <v>6503</v>
      </c>
      <c r="I11" s="55">
        <v>6760</v>
      </c>
      <c r="J11" s="28">
        <f>AVERAGE(G11:I11)</f>
        <v>6504.666666666667</v>
      </c>
      <c r="K11" s="29">
        <f>SQRT(VAR(G11:I11))</f>
        <v>254.5040929598841</v>
      </c>
      <c r="L11" s="30">
        <f t="shared" ref="L11" si="0">K11/J11*100</f>
        <v>3.9126385101960244</v>
      </c>
      <c r="M11" s="28">
        <f>F11*SUM(G11:I11)/COLUMNS(G11:I11)</f>
        <v>6504.666666666667</v>
      </c>
      <c r="N11" s="28">
        <f>M11/F11</f>
        <v>6504.666666666667</v>
      </c>
      <c r="O11" s="28">
        <f t="shared" ref="O11" si="1">ROUND(N11,2)</f>
        <v>6504.67</v>
      </c>
      <c r="P11" s="31">
        <f>O11*F11</f>
        <v>6504.67</v>
      </c>
      <c r="Q11" s="23"/>
      <c r="R11" s="23"/>
      <c r="S11" s="23"/>
    </row>
    <row r="12" spans="1:20" ht="12" customHeight="1" thickBot="1" x14ac:dyDescent="0.3">
      <c r="A12" s="33"/>
      <c r="B12" s="34"/>
      <c r="C12" s="35"/>
      <c r="D12" s="36" t="s">
        <v>21</v>
      </c>
      <c r="E12" s="37"/>
      <c r="F12" s="37">
        <f>SUM(F11:F11)</f>
        <v>1</v>
      </c>
      <c r="G12" s="38"/>
      <c r="H12" s="38"/>
      <c r="I12" s="38"/>
      <c r="J12" s="38"/>
      <c r="K12" s="39"/>
      <c r="L12" s="40"/>
      <c r="M12" s="38"/>
      <c r="N12" s="38"/>
      <c r="O12" s="38"/>
      <c r="P12" s="41">
        <f>P11</f>
        <v>6504.67</v>
      </c>
      <c r="Q12" s="33"/>
      <c r="R12" s="33"/>
      <c r="S12" s="33"/>
    </row>
    <row r="13" spans="1:20" ht="6" customHeight="1" x14ac:dyDescent="0.25">
      <c r="A13" s="33"/>
      <c r="B13" s="42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33"/>
      <c r="P13" s="33"/>
      <c r="Q13" s="33"/>
      <c r="R13" s="33"/>
      <c r="S13" s="33"/>
      <c r="T13" s="33"/>
    </row>
    <row r="14" spans="1:20" ht="15.75" x14ac:dyDescent="0.25">
      <c r="A14" s="44"/>
      <c r="B14" s="56" t="s">
        <v>22</v>
      </c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45">
        <f>P12</f>
        <v>6504.67</v>
      </c>
      <c r="O14" s="44"/>
      <c r="P14" s="44"/>
      <c r="Q14" s="44"/>
      <c r="R14" s="44"/>
      <c r="S14" s="44"/>
      <c r="T14" s="44"/>
    </row>
    <row r="15" spans="1:20" ht="8.25" customHeight="1" x14ac:dyDescent="0.25">
      <c r="A15" s="44"/>
      <c r="B15" s="46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44"/>
      <c r="P15" s="44"/>
      <c r="Q15" s="44"/>
      <c r="R15" s="44"/>
      <c r="S15" s="44"/>
      <c r="T15" s="44"/>
    </row>
    <row r="16" spans="1:20" ht="18.75" x14ac:dyDescent="0.3">
      <c r="A16" s="1"/>
      <c r="B16" s="58" t="s">
        <v>33</v>
      </c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1"/>
      <c r="P16" s="1"/>
      <c r="Q16" s="1"/>
      <c r="R16" s="1"/>
      <c r="S16" s="1"/>
      <c r="T16" s="1"/>
    </row>
    <row r="17" spans="1:20" ht="18.75" x14ac:dyDescent="0.3">
      <c r="B17" s="48"/>
      <c r="C17" s="47" t="s">
        <v>34</v>
      </c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</row>
    <row r="18" spans="1:20" ht="9.75" customHeight="1" x14ac:dyDescent="0.25">
      <c r="C18" s="49" t="s">
        <v>23</v>
      </c>
    </row>
    <row r="19" spans="1:20" ht="13.5" customHeight="1" x14ac:dyDescent="0.25">
      <c r="A19" s="1"/>
      <c r="B19" s="1"/>
      <c r="C19" s="50" t="s">
        <v>32</v>
      </c>
      <c r="D19" s="5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</sheetData>
  <mergeCells count="18">
    <mergeCell ref="B1:P1"/>
    <mergeCell ref="B3:P3"/>
    <mergeCell ref="B4:F4"/>
    <mergeCell ref="G4:P4"/>
    <mergeCell ref="B5:F5"/>
    <mergeCell ref="G5:P5"/>
    <mergeCell ref="B14:M14"/>
    <mergeCell ref="C15:N15"/>
    <mergeCell ref="B16:N16"/>
    <mergeCell ref="B7:Q7"/>
    <mergeCell ref="B8:B9"/>
    <mergeCell ref="C8:C9"/>
    <mergeCell ref="D8:D9"/>
    <mergeCell ref="E8:E9"/>
    <mergeCell ref="F8:F9"/>
    <mergeCell ref="G8:I8"/>
    <mergeCell ref="J8:L8"/>
    <mergeCell ref="M8:P8"/>
  </mergeCells>
  <pageMargins left="0.25" right="0.25" top="0.75" bottom="0.75" header="0.3" footer="0.3"/>
  <pageSetup paperSize="9" scale="6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2026-07-29T04:19:00Z</dcterms:modified>
</cp:coreProperties>
</file>