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бота Зона\2026\Закупки\1. Контракты\7. НМЦК\"/>
    </mc:Choice>
  </mc:AlternateContent>
  <bookViews>
    <workbookView xWindow="0" yWindow="0" windowWidth="28035" windowHeight="11970"/>
  </bookViews>
  <sheets>
    <sheet name="Расчет цены" sheetId="2" r:id="rId1"/>
  </sheets>
  <definedNames>
    <definedName name="_xlnm.Print_Area" localSheetId="0">'Расчет цены'!$A$1:$R$16</definedName>
  </definedNames>
  <calcPr calcId="152511"/>
</workbook>
</file>

<file path=xl/calcChain.xml><?xml version="1.0" encoding="utf-8"?>
<calcChain xmlns="http://schemas.openxmlformats.org/spreadsheetml/2006/main">
  <c r="O10" i="2" l="1"/>
  <c r="N9" i="2" l="1"/>
  <c r="I8" i="2"/>
  <c r="J8" i="2" s="1"/>
  <c r="K8" i="2" s="1"/>
  <c r="L8" i="2"/>
  <c r="M8" i="2" s="1"/>
  <c r="N8" i="2" s="1"/>
  <c r="O8" i="2" s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<sst xmlns="http://schemas.openxmlformats.org/spreadsheetml/2006/main" count="27" uniqueCount="27">
  <si>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</si>
  <si>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</si>
  <si>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</si>
  <si>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</si>
  <si>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</si>
  <si>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</si>
  <si>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</si>
  <si>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</si>
  <si>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</si>
  <si>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</si>
  <si>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</si>
  <si>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</si>
  <si>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</si>
  <si>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</si>
  <si>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</si>
  <si>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</si>
  <si>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</si>
  <si>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</si>
  <si>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</si>
  <si>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Коэффициент вариации рассчитывается по формуле:
 , где: V - коэффициент вариации;   - среднее квадратичное отклонение;
  - цена единицы товара (работы, услуги), указанная в источнике с номером i;
&lt;ц&gt; - средняя арифметическая величина цены единицы товара (работы, услуги);
n - количество значений, используемых в расчете. 
где:
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
Коэффициенты вариации по товарам не превышают 33 % - совокупность значений считается однородной.
Заказчик не указывает сведения о потенциальных Подрядчиках, сделавших коммерческое предложение во избежание нарушения ст.11 Федерального закона от 26.07.2006 №135-ФЗ «О защите конкуренции». Коммерческое предложение хранится у Заказчика.</t>
  </si>
  <si>
    <t xml:space="preserve">
ОБОСНОВАНИЕ НАЧАЛЬНОЙ (МАКСИМАЛЬНОЙ) ЦЕНЫ ГОСУДАРСТВЕННОГО КОНТРАКТА
в соответствии с требованиями статьи 22 Федерального закона от 05.04.2013 № 44-ФЗ и приказом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</si>
  <si>
    <t xml:space="preserve">Председатель контрактной службы  ФКУ ИК-7 УФСИН России по Владимирской области                                                         С.А. Емельянов                                                                                                                                                                                                      тел. 8-900-581-61-24
</t>
  </si>
  <si>
    <t>кг</t>
  </si>
  <si>
    <t>Коммер-ческое предложение №1           вх6824  от 30.07.2026</t>
  </si>
  <si>
    <t>Коммер-ческое предложение №2           интернет</t>
  </si>
  <si>
    <t>Коммер-ческое предложение №3           интернет</t>
  </si>
  <si>
    <t>Электрод сварочный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</si>
</sst>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Fill="1" applyAlignment="1" applyProtection="1">
      <alignment vertical="center"/>
      <protection locked="0"/>
    </xf>
    <xf numFmtId="165" fontId="1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distributed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2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2" fontId="15" fillId="0" borderId="0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/>
    </xf>
    <xf numFmtId="0" fontId="4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horizontal="justify" vertical="distributed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4" fillId="0" borderId="0" xfId="0" applyFont="1" applyAlignment="1">
      <alignment horizontal="center" vertical="distributed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6</xdr:row>
      <xdr:rowOff>1228725</xdr:rowOff>
    </xdr:from>
    <xdr:to>
      <xdr:col>11</xdr:col>
      <xdr:colOff>19050</xdr:colOff>
      <xdr:row>6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2038350</xdr:rowOff>
    </xdr:from>
    <xdr:to>
      <xdr:col>11</xdr:col>
      <xdr:colOff>1504950</xdr:colOff>
      <xdr:row>6</xdr:row>
      <xdr:rowOff>2505075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6</xdr:row>
      <xdr:rowOff>1762125</xdr:rowOff>
    </xdr:from>
    <xdr:to>
      <xdr:col>11</xdr:col>
      <xdr:colOff>371475</xdr:colOff>
      <xdr:row>6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view="pageBreakPreview" topLeftCell="A7" zoomScaleNormal="100" workbookViewId="0">
      <selection activeCell="A11" sqref="A11:R12"/>
    </sheetView>
  </sheetViews>
  <sheetFormatPr defaultRowHeight="12.75" x14ac:dyDescent="0.2"/>
  <cols>
    <col min="1" max="1" width="4" style="1" customWidth="1"/>
    <col min="2" max="2" width="26.28515625" style="1" customWidth="1"/>
    <col min="3" max="3" width="5.85546875" style="1" customWidth="1"/>
    <col min="4" max="4" width="6.85546875" style="1" customWidth="1"/>
    <col min="5" max="7" width="11.7109375" style="1" customWidth="1"/>
    <col min="8" max="8" width="9.140625" style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5.140625" style="1" customWidth="1"/>
    <col min="14" max="14" width="17" style="1" customWidth="1"/>
    <col min="15" max="15" width="26.5703125" style="1" customWidth="1"/>
    <col min="16" max="16384" width="9.140625" style="1"/>
  </cols>
  <sheetData>
    <row r="1" spans="1:18" ht="22.5" customHeight="1" x14ac:dyDescent="0.2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8" ht="78.7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 ht="13.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8" ht="18.75" customHeight="1" x14ac:dyDescent="0.2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8" s="4" customFormat="1" ht="75" customHeight="1" x14ac:dyDescent="0.3">
      <c r="A5" s="25"/>
      <c r="B5" s="29" t="s">
        <v>14</v>
      </c>
      <c r="C5" s="55" t="s">
        <v>13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8" ht="53.25" customHeight="1" x14ac:dyDescent="0.2">
      <c r="A6" s="38" t="s">
        <v>0</v>
      </c>
      <c r="B6" s="38" t="s">
        <v>9</v>
      </c>
      <c r="C6" s="38" t="s">
        <v>1</v>
      </c>
      <c r="D6" s="38" t="s">
        <v>2</v>
      </c>
      <c r="E6" s="40" t="s">
        <v>10</v>
      </c>
      <c r="F6" s="41"/>
      <c r="G6" s="42"/>
      <c r="H6" s="26"/>
      <c r="I6" s="52" t="s">
        <v>12</v>
      </c>
      <c r="J6" s="53"/>
      <c r="K6" s="54"/>
      <c r="L6" s="44" t="s">
        <v>18</v>
      </c>
      <c r="M6" s="45"/>
      <c r="N6" s="45"/>
      <c r="O6" s="46"/>
    </row>
    <row r="7" spans="1:18" ht="199.5" customHeight="1" x14ac:dyDescent="0.2">
      <c r="A7" s="39"/>
      <c r="B7" s="39"/>
      <c r="C7" s="39"/>
      <c r="D7" s="39"/>
      <c r="E7" s="27" t="s">
        <v>23</v>
      </c>
      <c r="F7" s="27" t="s">
        <v>24</v>
      </c>
      <c r="G7" s="27" t="s">
        <v>25</v>
      </c>
      <c r="H7" s="27" t="s">
        <v>5</v>
      </c>
      <c r="I7" s="27" t="s">
        <v>4</v>
      </c>
      <c r="J7" s="27" t="s">
        <v>3</v>
      </c>
      <c r="K7" s="12" t="s">
        <v>15</v>
      </c>
      <c r="L7" s="13" t="s">
        <v>16</v>
      </c>
      <c r="M7" s="11" t="s">
        <v>7</v>
      </c>
      <c r="N7" s="11" t="s">
        <v>8</v>
      </c>
      <c r="O7" s="11" t="s">
        <v>11</v>
      </c>
    </row>
    <row r="8" spans="1:18" ht="35.25" customHeight="1" x14ac:dyDescent="0.2">
      <c r="A8" s="20">
        <v>1</v>
      </c>
      <c r="B8" s="21" t="s">
        <v>26</v>
      </c>
      <c r="C8" s="22" t="s">
        <v>22</v>
      </c>
      <c r="D8" s="15">
        <v>12</v>
      </c>
      <c r="E8" s="16">
        <v>325.02999999999997</v>
      </c>
      <c r="F8" s="30">
        <v>490</v>
      </c>
      <c r="G8" s="16">
        <v>284.47000000000003</v>
      </c>
      <c r="H8" s="16" t="s">
        <v>6</v>
      </c>
      <c r="I8" s="23">
        <f t="shared" ref="I8" si="0">AVERAGE(E8:G8)</f>
        <v>366.5</v>
      </c>
      <c r="J8" s="17">
        <f t="shared" ref="J8" si="1">SQRT(((SUM((POWER(G8-I8,2)),(POWER(F8-I8,2)),(POWER(E8-I8,2)))/(COLUMNS(E8:G8)-1))))</f>
        <v>108.85984521392633</v>
      </c>
      <c r="K8" s="17">
        <f t="shared" ref="K8" si="2">J8/I8*100</f>
        <v>29.702549853731607</v>
      </c>
      <c r="L8" s="23">
        <f t="shared" ref="L8" si="3">((D8/3)*(SUM(E8:G8)))</f>
        <v>4398</v>
      </c>
      <c r="M8" s="31">
        <f t="shared" ref="M8" si="4">L8/D8</f>
        <v>366.5</v>
      </c>
      <c r="N8" s="31">
        <f t="shared" ref="N8" si="5">ROUNDDOWN(M8,2)</f>
        <v>366.5</v>
      </c>
      <c r="O8" s="31">
        <f>N8*D8</f>
        <v>4398</v>
      </c>
    </row>
    <row r="9" spans="1:18" s="2" customFormat="1" ht="35.25" customHeight="1" x14ac:dyDescent="0.25">
      <c r="A9" s="43" t="s">
        <v>17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33" t="e">
        <f>#REF!+#REF!</f>
        <v>#REF!</v>
      </c>
      <c r="O9" s="33"/>
    </row>
    <row r="10" spans="1:18" s="2" customFormat="1" ht="27" customHeight="1" x14ac:dyDescent="0.25">
      <c r="A10" s="14"/>
      <c r="B10" s="14"/>
      <c r="C10" s="14"/>
      <c r="D10" s="14"/>
      <c r="E10" s="14"/>
      <c r="F10" s="14"/>
      <c r="G10" s="14"/>
      <c r="H10" s="14"/>
      <c r="I10" s="6"/>
      <c r="J10" s="7"/>
      <c r="K10" s="7"/>
      <c r="L10" s="7"/>
      <c r="M10" s="35"/>
      <c r="N10" s="32"/>
      <c r="O10" s="34">
        <f>O8</f>
        <v>4398</v>
      </c>
    </row>
    <row r="11" spans="1:18" s="2" customFormat="1" ht="130.5" customHeight="1" x14ac:dyDescent="0.25">
      <c r="A11" s="57" t="s">
        <v>19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1:18" s="2" customFormat="1" ht="156" customHeight="1" x14ac:dyDescent="0.2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1:18" s="2" customFormat="1" ht="10.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spans="1:18" s="2" customFormat="1" ht="9.7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8" s="2" customFormat="1" ht="18.7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 spans="1:18" s="2" customFormat="1" ht="80.25" customHeight="1" x14ac:dyDescent="0.25">
      <c r="A16" s="51" t="s">
        <v>21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s="2" customFormat="1" ht="5.2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s="2" customFormat="1" ht="21.7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5" ht="15.75" customHeight="1" x14ac:dyDescent="0.3">
      <c r="A19" s="48"/>
      <c r="B19" s="4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s="3" customFormat="1" ht="11.25" customHeight="1" x14ac:dyDescent="0.3">
      <c r="A20" s="28"/>
      <c r="B20" s="28"/>
      <c r="C20" s="28"/>
      <c r="D20" s="4"/>
      <c r="E20" s="8"/>
      <c r="F20" s="9"/>
      <c r="G20" s="10"/>
      <c r="H20" s="5"/>
      <c r="I20" s="5"/>
      <c r="J20" s="5"/>
      <c r="K20" s="5"/>
      <c r="L20" s="5"/>
      <c r="M20" s="5"/>
      <c r="N20" s="5"/>
      <c r="O20" s="5"/>
    </row>
    <row r="21" spans="1:15" s="5" customFormat="1" ht="27" customHeight="1" x14ac:dyDescent="0.3">
      <c r="A21" s="28"/>
      <c r="B21" s="47"/>
      <c r="C21" s="47"/>
      <c r="D21" s="47"/>
      <c r="E21" s="47"/>
      <c r="F21" s="9"/>
      <c r="G21" s="10"/>
    </row>
    <row r="22" spans="1:15" s="4" customFormat="1" ht="19.5" customHeight="1" x14ac:dyDescent="0.3">
      <c r="A22" s="36"/>
      <c r="B22" s="36"/>
      <c r="C22" s="36"/>
      <c r="D22" s="36"/>
      <c r="E22" s="36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s="4" customFormat="1" ht="14.25" customHeight="1" x14ac:dyDescent="0.3">
      <c r="A23" s="19"/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s="4" customFormat="1" ht="14.25" customHeight="1" x14ac:dyDescent="0.3">
      <c r="A24" s="19"/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s="4" customFormat="1" ht="14.25" customHeight="1" x14ac:dyDescent="0.3">
      <c r="A25" s="19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s="4" customFormat="1" ht="14.25" customHeight="1" x14ac:dyDescent="0.3">
      <c r="A26" s="19"/>
      <c r="B26" s="19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</sheetData>
  <mergeCells count="18">
    <mergeCell ref="A1:O4"/>
    <mergeCell ref="A6:A7"/>
    <mergeCell ref="B6:B7"/>
    <mergeCell ref="A16:O16"/>
    <mergeCell ref="I6:K6"/>
    <mergeCell ref="A15:O15"/>
    <mergeCell ref="C5:O5"/>
    <mergeCell ref="A11:R12"/>
    <mergeCell ref="A22:E22"/>
    <mergeCell ref="A18:O18"/>
    <mergeCell ref="A13:O13"/>
    <mergeCell ref="D6:D7"/>
    <mergeCell ref="E6:G6"/>
    <mergeCell ref="C6:C7"/>
    <mergeCell ref="A9:M9"/>
    <mergeCell ref="L6:O6"/>
    <mergeCell ref="B21:E21"/>
    <mergeCell ref="A19:B19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Сергей</cp:lastModifiedBy>
  <cp:lastPrinted>2026-07-31T11:23:06Z</cp:lastPrinted>
  <dcterms:created xsi:type="dcterms:W3CDTF">2014-01-15T18:15:09Z</dcterms:created>
  <dcterms:modified xsi:type="dcterms:W3CDTF">2026-08-24T11:10:08Z</dcterms:modified>
</cp:coreProperties>
</file>