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O13" i="1" l="1"/>
  <c r="O6" i="1"/>
  <c r="O7" i="1"/>
  <c r="O8" i="1"/>
  <c r="O9" i="1"/>
  <c r="O10" i="1"/>
  <c r="O11" i="1"/>
  <c r="O12" i="1"/>
  <c r="N6" i="1"/>
  <c r="N7" i="1"/>
  <c r="N8" i="1"/>
  <c r="N9" i="1"/>
  <c r="N10" i="1"/>
  <c r="N11" i="1"/>
  <c r="N12" i="1"/>
  <c r="M6" i="1"/>
  <c r="M7" i="1"/>
  <c r="M8" i="1"/>
  <c r="M9" i="1"/>
  <c r="M10" i="1"/>
  <c r="M11" i="1"/>
  <c r="M12" i="1"/>
  <c r="M5" i="1"/>
  <c r="L6" i="1"/>
  <c r="L7" i="1"/>
  <c r="L8" i="1"/>
  <c r="L9" i="1"/>
  <c r="L10" i="1"/>
  <c r="L11" i="1"/>
  <c r="L12" i="1"/>
  <c r="K6" i="1"/>
  <c r="K7" i="1"/>
  <c r="K8" i="1"/>
  <c r="K9" i="1"/>
  <c r="K10" i="1"/>
  <c r="K11" i="1"/>
  <c r="K12" i="1"/>
  <c r="J6" i="1"/>
  <c r="J7" i="1"/>
  <c r="J8" i="1"/>
  <c r="J9" i="1"/>
  <c r="J10" i="1"/>
  <c r="J11" i="1"/>
  <c r="J12" i="1"/>
  <c r="I6" i="1"/>
  <c r="I7" i="1"/>
  <c r="I8" i="1"/>
  <c r="I9" i="1"/>
  <c r="I10" i="1"/>
  <c r="I11" i="1"/>
  <c r="I12" i="1"/>
  <c r="H12" i="1"/>
  <c r="H10" i="1"/>
  <c r="H11" i="1"/>
  <c r="H9" i="1"/>
  <c r="H6" i="1"/>
  <c r="H7" i="1"/>
  <c r="H8" i="1"/>
  <c r="H5" i="1"/>
  <c r="G12" i="1"/>
  <c r="G11" i="1"/>
  <c r="G10" i="1"/>
  <c r="G9" i="1"/>
  <c r="G6" i="1"/>
  <c r="G7" i="1"/>
  <c r="G8" i="1"/>
  <c r="G5" i="1"/>
  <c r="F12" i="1"/>
  <c r="F11" i="1"/>
  <c r="F10" i="1"/>
  <c r="F9" i="1"/>
  <c r="F6" i="1"/>
  <c r="F7" i="1"/>
  <c r="F8" i="1"/>
  <c r="F5" i="1"/>
  <c r="I5" i="1" l="1"/>
  <c r="K5" i="1" l="1"/>
  <c r="J5" i="1"/>
  <c r="L5" i="1" l="1"/>
  <c r="N5" i="1"/>
  <c r="O5" i="1" l="1"/>
</calcChain>
</file>

<file path=xl/sharedStrings.xml><?xml version="1.0" encoding="utf-8"?>
<sst xmlns="http://schemas.openxmlformats.org/spreadsheetml/2006/main" count="39" uniqueCount="32">
  <si>
    <t>№</t>
  </si>
  <si>
    <t>Ед. изм.</t>
  </si>
  <si>
    <t>Кол-во</t>
  </si>
  <si>
    <t>Однородность совокупности значений выявленных цен, используемых в расчете цена контракта</t>
  </si>
  <si>
    <t>Сред. арифмет. цена за единицу &lt;ц&gt;</t>
  </si>
  <si>
    <t xml:space="preserve">Сред. квадра-тичное отклонение  </t>
  </si>
  <si>
    <t xml:space="preserve">Коэфф. вариации цен V (%)  </t>
  </si>
  <si>
    <t>Средневзвешенное значение цены</t>
  </si>
  <si>
    <t>В результате проведенного расчета НМЦК составила, руб.:</t>
  </si>
  <si>
    <t xml:space="preserve">*Определение НМЦК произведено Заказчиком в соответствии с  Приказом Минздрава России от 20 августа N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 </t>
  </si>
  <si>
    <t>** В соответствии с п.3.20.1. Методических рекомендаций  НМЦК рассчитана с помощью стандартных функций табличного редактора EXCEL.</t>
  </si>
  <si>
    <t>Наименование</t>
  </si>
  <si>
    <t>Расчет НМЦК*</t>
  </si>
  <si>
    <t>НМЦК с учетом округления цены за единицу (руб.)**</t>
  </si>
  <si>
    <t>НДС, %</t>
  </si>
  <si>
    <t xml:space="preserve">Обоснование цены договора: </t>
  </si>
  <si>
    <t>Цена за единицу изм. (руб.) с НДС</t>
  </si>
  <si>
    <t>шт</t>
  </si>
  <si>
    <t>Запрос на предоставление ценовой информации был направлен не менее 3-м потенциальным поставщикам (подрядчикам, исполнителям), обладающим опытом поставок соответствующих товаров (работ, услуг), информация о которых имеется в свободном доступе (опубликована в печати, размещена на сайтах в сети «Интернет»), копия запроса и полученных коммерческих предложений прилагаются (Приложение 1).</t>
  </si>
  <si>
    <t>Коммерческое предложение (руб./ед.изм.) без НДС</t>
  </si>
  <si>
    <t>Цена за единицу изм. с округлением  до сотых долей после запятой (руб.) с НДС</t>
  </si>
  <si>
    <t>Комплект реагентов для АС-ПЦР выявления полиморфизма Arg144Cys в гене CYP2C9, формат «в реальном времени»</t>
  </si>
  <si>
    <t>Комплект реагентов для АС-ПЦР выявления полиморфизма Ile359Leu в гене CYP2C9, формат «в реальном времени»</t>
  </si>
  <si>
    <t>Комплект реагентов для АС-ПЦР выявления полиморфизма G3730A в гене VKORC1, формат «в реальном времени»</t>
  </si>
  <si>
    <t>Комплект реагентов для АС-ПЦР выявления полиморфизма G3673A в гене VKORC1, формат «в реальном времени»</t>
  </si>
  <si>
    <t>Комплект реагентов для АС-ПЦР выявления полиморфизма Arg506Gln в гене F5, формат «в реальном времени»</t>
  </si>
  <si>
    <t xml:space="preserve"> Комплект реагентов для АС-ПЦР выявления полиморфизма 20210G/A в гене F2, формат «в реальном времени»</t>
  </si>
  <si>
    <t>Комплект реагентов для АС-ПЦР выявления полиморфизма -455G-A в гене FGB, формат «в реальном времени»</t>
  </si>
  <si>
    <t>Комплект реагентов для АС-ПЦР выявления полиморфизма -675 5G/4G в гене SERPINE1 (PAI1), формат «в реальном времени»</t>
  </si>
  <si>
    <t>вх.№КП-26-03-2960 от 30.03.2026</t>
  </si>
  <si>
    <t>вх.№КП-26-03-2964 от 30.03.2026</t>
  </si>
  <si>
    <t>вх.№КП-26-03-2965 от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</si>
</sst>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,##0.00;[Red]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2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" name="Text Box 31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" name="Text Box 31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" name="Text Box 30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" name="Text Box 30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" name="Text Box 30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" name="Text Box 30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" name="Text Box 30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" name="Text Box 30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" name="Text Box 30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" name="Text Box 30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" name="Text Box 30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" name="Text Box 30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" name="Text Box 29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5" name="Text Box 29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6" name="Text Box 29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7" name="Text Box 29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8" name="Text Box 29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9" name="Text Box 29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0" name="Text Box 29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1" name="Text Box 29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2" name="Text Box 29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3" name="Text Box 29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4" name="Text Box 28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5" name="Text Box 28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6" name="Text Box 28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7" name="Text Box 28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8" name="Text Box 28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29" name="Text Box 28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0" name="Text Box 28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1" name="Text Box 28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" name="Text Box 28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" name="Text Box 28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" name="Text Box 27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" name="Text Box 27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" name="Text Box 27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" name="Text Box 27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" name="Text Box 27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" name="Text Box 27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" name="Text Box 27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" name="Text Box 27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" name="Text Box 27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" name="Text Box 27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" name="Text Box 26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" name="Text Box 26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" name="Text Box 26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" name="Text Box 26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" name="Text Box 26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" name="Text Box 26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" name="Text Box 26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" name="Text Box 26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" name="Text Box 26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" name="Text Box 26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" name="Text Box 25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" name="Text Box 25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" name="Text Box 25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" name="Text Box 25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" name="Text Box 25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" name="Text Box 25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" name="Text Box 25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" name="Text Box 25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2" name="Text Box 25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3" name="Text Box 25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4" name="Text Box 24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5" name="Text Box 24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6" name="Text Box 24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7" name="Text Box 24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8" name="Text Box 24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9" name="Text Box 24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0" name="Text Box 24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1" name="Text Box 24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2" name="Text Box 24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3" name="Text Box 24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4" name="Text Box 23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5" name="Text Box 23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6" name="Text Box 23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7" name="Text Box 23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8" name="Text Box 23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79" name="Text 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0" name="Text 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1" name="Text 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2" name="Text 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3" name="Text 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4" name="Text 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5" name="Text 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6" name="Text 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7" name="Text 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8" name="Text 1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89" name="Text 1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0" name="Text 1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1" name="Text 1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2" name="Text 1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3" name="Text 1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4" name="Text 1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5" name="Text 1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6" name="Text 1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7" name="Text 1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8" name="Text 2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99" name="Text 2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0" name="Text 2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1" name="Text 2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2" name="Text 2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3" name="Text 2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4" name="Text 2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5" name="Text 2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6" name="Text 2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7" name="Text 2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8" name="Text 3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09" name="Text 3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0" name="Text 3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1" name="Text 3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2" name="Text 3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3" name="Text 3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4" name="Text 3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5" name="Text 3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6" name="Text 3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7" name="Text 4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8" name="Text 4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19" name="Text 4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0" name="Text 4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1" name="Text 4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2" name="Text 4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3" name="Text 4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4" name="Text 4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5" name="Text 4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6" name="Text 4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7" name="Text 5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8" name="Text 5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29" name="Text 5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0" name="Text 5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1" name="Text 5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2" name="Text 5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3" name="Text 5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4" name="Text 5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5" name="Text 5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6" name="Text 5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7" name="Text 6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8" name="Text 6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39" name="Text 6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0" name="Text 6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1" name="Text 6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2" name="Text 6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3" name="Text 6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4" name="Text 6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5" name="Text 6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6" name="Text 6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7" name="Text 70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8" name="Text 71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49" name="Text 72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50" name="Text 73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51" name="Text 74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52" name="Text 7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53" name="Text 76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54" name="Text 77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55" name="Text 78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56" name="Text Box 315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157" name="Text 39"/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58" name="Text Box 31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59" name="Text Box 310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0" name="Text Box 30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1" name="Text Box 308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2" name="Text Box 307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3" name="Text Box 306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4" name="Text Box 30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5" name="Text Box 30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6" name="Text Box 30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7" name="Text Box 30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8" name="Text Box 30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69" name="Text Box 300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0" name="Text Box 29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1" name="Text Box 298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2" name="Text Box 297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3" name="Text Box 29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4" name="Text Box 295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5" name="Text Box 29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6" name="Text Box 29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7" name="Text Box 29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8" name="Text Box 29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79" name="Text Box 290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0" name="Text Box 28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1" name="Text Box 288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2" name="Text Box 287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3" name="Text Box 286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4" name="Text Box 28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5" name="Text Box 28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6" name="Text Box 28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7" name="Text Box 28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8" name="Text Box 28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89" name="Text Box 280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0" name="Text Box 27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1" name="Text Box 278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2" name="Text Box 277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3" name="Text Box 27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4" name="Text Box 275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5" name="Text Box 27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6" name="Text Box 27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7" name="Text Box 27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8" name="Text Box 27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199" name="Text Box 270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0" name="Text Box 26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1" name="Text Box 268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2" name="Text Box 267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3" name="Text Box 266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4" name="Text Box 265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5" name="Text Box 2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6" name="Text Box 263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7" name="Text Box 26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8" name="Text Box 26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09" name="Text Box 260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0" name="Text Box 25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1" name="Text Box 258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2" name="Text Box 257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3" name="Text Box 256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4" name="Text Box 255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5" name="Text Box 25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6" name="Text Box 25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7" name="Text Box 25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8" name="Text Box 25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19" name="Text Box 250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0" name="Text Box 24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1" name="Text Box 248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2" name="Text Box 247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3" name="Text Box 24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4" name="Text Box 245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5" name="Text Box 24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6" name="Text Box 24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7" name="Text Box 24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8" name="Text Box 24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29" name="Text Box 240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0" name="Text Box 23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1" name="Text Box 238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2" name="Text Box 237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3" name="Text Box 236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4" name="Text Box 235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5" name="Text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7" name="Text 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39" name="Text 5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0" name="Text 6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1" name="Text 7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2" name="Text 8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3" name="Text 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4" name="Text 10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5" name="Text 1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6" name="Text 1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7" name="Text 1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8" name="Text 14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49" name="Text 15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0" name="Text 1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1" name="Text 17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2" name="Text 18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3" name="Text 1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4" name="Text 2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5" name="Text 2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6" name="Text 2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7" name="Text 2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8" name="Text 24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59" name="Text 25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0" name="Text 26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1" name="Text 27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2" name="Text 28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3" name="Text 2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4" name="Text 30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5" name="Text 3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6" name="Text 3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7" name="Text 3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8" name="Text 34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69" name="Text 35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0" name="Text 36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1" name="Text 37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2" name="Text 38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3" name="Text 40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4" name="Text 4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5" name="Text 4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6" name="Text 4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7" name="Text 4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8" name="Text 45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79" name="Text 46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0" name="Text 47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1" name="Text 48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2" name="Text 4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3" name="Text 50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4" name="Text 5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5" name="Text 5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6" name="Text 5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7" name="Text 54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8" name="Text 55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89" name="Text 56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0" name="Text 57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1" name="Text 58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2" name="Text 59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3" name="Text 60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4" name="Text 6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5" name="Text 6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6" name="Text 6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7" name="Text 64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8" name="Text 65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299" name="Text 66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0" name="Text 67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1" name="Text 68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2" name="Text 69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3" name="Text 70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4" name="Text 7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5" name="Text 7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6" name="Text 73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7" name="Text 74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8" name="Text 7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09" name="Text 76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10" name="Text 77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11" name="Text 78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12" name="Text Box 315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2774" cy="188190"/>
    <xdr:sp macro="" textlink="">
      <xdr:nvSpPr>
        <xdr:cNvPr id="313" name="Text 3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4" workbookViewId="0">
      <selection activeCell="O13" sqref="O13"/>
    </sheetView>
  </sheetViews>
  <sheetFormatPr defaultRowHeight="51.75" customHeight="1" x14ac:dyDescent="0.2"/>
  <cols>
    <col min="1" max="1" width="4.5703125" style="2" customWidth="1"/>
    <col min="2" max="2" width="36.42578125" style="12" customWidth="1"/>
    <col min="3" max="3" width="7.140625" style="2" customWidth="1"/>
    <col min="4" max="5" width="8.7109375" style="2" customWidth="1"/>
    <col min="6" max="6" width="15.28515625" style="2" customWidth="1"/>
    <col min="7" max="12" width="16" style="2" customWidth="1"/>
    <col min="13" max="14" width="15.85546875" style="2" customWidth="1"/>
    <col min="15" max="15" width="20.5703125" style="2" customWidth="1"/>
    <col min="16" max="262" width="9.140625" style="2"/>
    <col min="263" max="263" width="4.5703125" style="2" customWidth="1"/>
    <col min="264" max="264" width="53.7109375" style="2" customWidth="1"/>
    <col min="265" max="265" width="7.140625" style="2" customWidth="1"/>
    <col min="266" max="266" width="8.7109375" style="2" customWidth="1"/>
    <col min="267" max="267" width="21.5703125" style="2" customWidth="1"/>
    <col min="268" max="268" width="21.28515625" style="2" customWidth="1"/>
    <col min="269" max="269" width="21" style="2" customWidth="1"/>
    <col min="270" max="270" width="15.85546875" style="2" customWidth="1"/>
    <col min="271" max="271" width="20.5703125" style="2" customWidth="1"/>
    <col min="272" max="518" width="9.140625" style="2"/>
    <col min="519" max="519" width="4.5703125" style="2" customWidth="1"/>
    <col min="520" max="520" width="53.7109375" style="2" customWidth="1"/>
    <col min="521" max="521" width="7.140625" style="2" customWidth="1"/>
    <col min="522" max="522" width="8.7109375" style="2" customWidth="1"/>
    <col min="523" max="523" width="21.5703125" style="2" customWidth="1"/>
    <col min="524" max="524" width="21.28515625" style="2" customWidth="1"/>
    <col min="525" max="525" width="21" style="2" customWidth="1"/>
    <col min="526" max="526" width="15.85546875" style="2" customWidth="1"/>
    <col min="527" max="527" width="20.5703125" style="2" customWidth="1"/>
    <col min="528" max="774" width="9.140625" style="2"/>
    <col min="775" max="775" width="4.5703125" style="2" customWidth="1"/>
    <col min="776" max="776" width="53.7109375" style="2" customWidth="1"/>
    <col min="777" max="777" width="7.140625" style="2" customWidth="1"/>
    <col min="778" max="778" width="8.7109375" style="2" customWidth="1"/>
    <col min="779" max="779" width="21.5703125" style="2" customWidth="1"/>
    <col min="780" max="780" width="21.28515625" style="2" customWidth="1"/>
    <col min="781" max="781" width="21" style="2" customWidth="1"/>
    <col min="782" max="782" width="15.85546875" style="2" customWidth="1"/>
    <col min="783" max="783" width="20.5703125" style="2" customWidth="1"/>
    <col min="784" max="1030" width="9.140625" style="2"/>
    <col min="1031" max="1031" width="4.5703125" style="2" customWidth="1"/>
    <col min="1032" max="1032" width="53.7109375" style="2" customWidth="1"/>
    <col min="1033" max="1033" width="7.140625" style="2" customWidth="1"/>
    <col min="1034" max="1034" width="8.7109375" style="2" customWidth="1"/>
    <col min="1035" max="1035" width="21.5703125" style="2" customWidth="1"/>
    <col min="1036" max="1036" width="21.28515625" style="2" customWidth="1"/>
    <col min="1037" max="1037" width="21" style="2" customWidth="1"/>
    <col min="1038" max="1038" width="15.85546875" style="2" customWidth="1"/>
    <col min="1039" max="1039" width="20.5703125" style="2" customWidth="1"/>
    <col min="1040" max="1286" width="9.140625" style="2"/>
    <col min="1287" max="1287" width="4.5703125" style="2" customWidth="1"/>
    <col min="1288" max="1288" width="53.7109375" style="2" customWidth="1"/>
    <col min="1289" max="1289" width="7.140625" style="2" customWidth="1"/>
    <col min="1290" max="1290" width="8.7109375" style="2" customWidth="1"/>
    <col min="1291" max="1291" width="21.5703125" style="2" customWidth="1"/>
    <col min="1292" max="1292" width="21.28515625" style="2" customWidth="1"/>
    <col min="1293" max="1293" width="21" style="2" customWidth="1"/>
    <col min="1294" max="1294" width="15.85546875" style="2" customWidth="1"/>
    <col min="1295" max="1295" width="20.5703125" style="2" customWidth="1"/>
    <col min="1296" max="1542" width="9.140625" style="2"/>
    <col min="1543" max="1543" width="4.5703125" style="2" customWidth="1"/>
    <col min="1544" max="1544" width="53.7109375" style="2" customWidth="1"/>
    <col min="1545" max="1545" width="7.140625" style="2" customWidth="1"/>
    <col min="1546" max="1546" width="8.7109375" style="2" customWidth="1"/>
    <col min="1547" max="1547" width="21.5703125" style="2" customWidth="1"/>
    <col min="1548" max="1548" width="21.28515625" style="2" customWidth="1"/>
    <col min="1549" max="1549" width="21" style="2" customWidth="1"/>
    <col min="1550" max="1550" width="15.85546875" style="2" customWidth="1"/>
    <col min="1551" max="1551" width="20.5703125" style="2" customWidth="1"/>
    <col min="1552" max="1798" width="9.140625" style="2"/>
    <col min="1799" max="1799" width="4.5703125" style="2" customWidth="1"/>
    <col min="1800" max="1800" width="53.7109375" style="2" customWidth="1"/>
    <col min="1801" max="1801" width="7.140625" style="2" customWidth="1"/>
    <col min="1802" max="1802" width="8.7109375" style="2" customWidth="1"/>
    <col min="1803" max="1803" width="21.5703125" style="2" customWidth="1"/>
    <col min="1804" max="1804" width="21.28515625" style="2" customWidth="1"/>
    <col min="1805" max="1805" width="21" style="2" customWidth="1"/>
    <col min="1806" max="1806" width="15.85546875" style="2" customWidth="1"/>
    <col min="1807" max="1807" width="20.5703125" style="2" customWidth="1"/>
    <col min="1808" max="2054" width="9.140625" style="2"/>
    <col min="2055" max="2055" width="4.5703125" style="2" customWidth="1"/>
    <col min="2056" max="2056" width="53.7109375" style="2" customWidth="1"/>
    <col min="2057" max="2057" width="7.140625" style="2" customWidth="1"/>
    <col min="2058" max="2058" width="8.7109375" style="2" customWidth="1"/>
    <col min="2059" max="2059" width="21.5703125" style="2" customWidth="1"/>
    <col min="2060" max="2060" width="21.28515625" style="2" customWidth="1"/>
    <col min="2061" max="2061" width="21" style="2" customWidth="1"/>
    <col min="2062" max="2062" width="15.85546875" style="2" customWidth="1"/>
    <col min="2063" max="2063" width="20.5703125" style="2" customWidth="1"/>
    <col min="2064" max="2310" width="9.140625" style="2"/>
    <col min="2311" max="2311" width="4.5703125" style="2" customWidth="1"/>
    <col min="2312" max="2312" width="53.7109375" style="2" customWidth="1"/>
    <col min="2313" max="2313" width="7.140625" style="2" customWidth="1"/>
    <col min="2314" max="2314" width="8.7109375" style="2" customWidth="1"/>
    <col min="2315" max="2315" width="21.5703125" style="2" customWidth="1"/>
    <col min="2316" max="2316" width="21.28515625" style="2" customWidth="1"/>
    <col min="2317" max="2317" width="21" style="2" customWidth="1"/>
    <col min="2318" max="2318" width="15.85546875" style="2" customWidth="1"/>
    <col min="2319" max="2319" width="20.5703125" style="2" customWidth="1"/>
    <col min="2320" max="2566" width="9.140625" style="2"/>
    <col min="2567" max="2567" width="4.5703125" style="2" customWidth="1"/>
    <col min="2568" max="2568" width="53.7109375" style="2" customWidth="1"/>
    <col min="2569" max="2569" width="7.140625" style="2" customWidth="1"/>
    <col min="2570" max="2570" width="8.7109375" style="2" customWidth="1"/>
    <col min="2571" max="2571" width="21.5703125" style="2" customWidth="1"/>
    <col min="2572" max="2572" width="21.28515625" style="2" customWidth="1"/>
    <col min="2573" max="2573" width="21" style="2" customWidth="1"/>
    <col min="2574" max="2574" width="15.85546875" style="2" customWidth="1"/>
    <col min="2575" max="2575" width="20.5703125" style="2" customWidth="1"/>
    <col min="2576" max="2822" width="9.140625" style="2"/>
    <col min="2823" max="2823" width="4.5703125" style="2" customWidth="1"/>
    <col min="2824" max="2824" width="53.7109375" style="2" customWidth="1"/>
    <col min="2825" max="2825" width="7.140625" style="2" customWidth="1"/>
    <col min="2826" max="2826" width="8.7109375" style="2" customWidth="1"/>
    <col min="2827" max="2827" width="21.5703125" style="2" customWidth="1"/>
    <col min="2828" max="2828" width="21.28515625" style="2" customWidth="1"/>
    <col min="2829" max="2829" width="21" style="2" customWidth="1"/>
    <col min="2830" max="2830" width="15.85546875" style="2" customWidth="1"/>
    <col min="2831" max="2831" width="20.5703125" style="2" customWidth="1"/>
    <col min="2832" max="3078" width="9.140625" style="2"/>
    <col min="3079" max="3079" width="4.5703125" style="2" customWidth="1"/>
    <col min="3080" max="3080" width="53.7109375" style="2" customWidth="1"/>
    <col min="3081" max="3081" width="7.140625" style="2" customWidth="1"/>
    <col min="3082" max="3082" width="8.7109375" style="2" customWidth="1"/>
    <col min="3083" max="3083" width="21.5703125" style="2" customWidth="1"/>
    <col min="3084" max="3084" width="21.28515625" style="2" customWidth="1"/>
    <col min="3085" max="3085" width="21" style="2" customWidth="1"/>
    <col min="3086" max="3086" width="15.85546875" style="2" customWidth="1"/>
    <col min="3087" max="3087" width="20.5703125" style="2" customWidth="1"/>
    <col min="3088" max="3334" width="9.140625" style="2"/>
    <col min="3335" max="3335" width="4.5703125" style="2" customWidth="1"/>
    <col min="3336" max="3336" width="53.7109375" style="2" customWidth="1"/>
    <col min="3337" max="3337" width="7.140625" style="2" customWidth="1"/>
    <col min="3338" max="3338" width="8.7109375" style="2" customWidth="1"/>
    <col min="3339" max="3339" width="21.5703125" style="2" customWidth="1"/>
    <col min="3340" max="3340" width="21.28515625" style="2" customWidth="1"/>
    <col min="3341" max="3341" width="21" style="2" customWidth="1"/>
    <col min="3342" max="3342" width="15.85546875" style="2" customWidth="1"/>
    <col min="3343" max="3343" width="20.5703125" style="2" customWidth="1"/>
    <col min="3344" max="3590" width="9.140625" style="2"/>
    <col min="3591" max="3591" width="4.5703125" style="2" customWidth="1"/>
    <col min="3592" max="3592" width="53.7109375" style="2" customWidth="1"/>
    <col min="3593" max="3593" width="7.140625" style="2" customWidth="1"/>
    <col min="3594" max="3594" width="8.7109375" style="2" customWidth="1"/>
    <col min="3595" max="3595" width="21.5703125" style="2" customWidth="1"/>
    <col min="3596" max="3596" width="21.28515625" style="2" customWidth="1"/>
    <col min="3597" max="3597" width="21" style="2" customWidth="1"/>
    <col min="3598" max="3598" width="15.85546875" style="2" customWidth="1"/>
    <col min="3599" max="3599" width="20.5703125" style="2" customWidth="1"/>
    <col min="3600" max="3846" width="9.140625" style="2"/>
    <col min="3847" max="3847" width="4.5703125" style="2" customWidth="1"/>
    <col min="3848" max="3848" width="53.7109375" style="2" customWidth="1"/>
    <col min="3849" max="3849" width="7.140625" style="2" customWidth="1"/>
    <col min="3850" max="3850" width="8.7109375" style="2" customWidth="1"/>
    <col min="3851" max="3851" width="21.5703125" style="2" customWidth="1"/>
    <col min="3852" max="3852" width="21.28515625" style="2" customWidth="1"/>
    <col min="3853" max="3853" width="21" style="2" customWidth="1"/>
    <col min="3854" max="3854" width="15.85546875" style="2" customWidth="1"/>
    <col min="3855" max="3855" width="20.5703125" style="2" customWidth="1"/>
    <col min="3856" max="4102" width="9.140625" style="2"/>
    <col min="4103" max="4103" width="4.5703125" style="2" customWidth="1"/>
    <col min="4104" max="4104" width="53.7109375" style="2" customWidth="1"/>
    <col min="4105" max="4105" width="7.140625" style="2" customWidth="1"/>
    <col min="4106" max="4106" width="8.7109375" style="2" customWidth="1"/>
    <col min="4107" max="4107" width="21.5703125" style="2" customWidth="1"/>
    <col min="4108" max="4108" width="21.28515625" style="2" customWidth="1"/>
    <col min="4109" max="4109" width="21" style="2" customWidth="1"/>
    <col min="4110" max="4110" width="15.85546875" style="2" customWidth="1"/>
    <col min="4111" max="4111" width="20.5703125" style="2" customWidth="1"/>
    <col min="4112" max="4358" width="9.140625" style="2"/>
    <col min="4359" max="4359" width="4.5703125" style="2" customWidth="1"/>
    <col min="4360" max="4360" width="53.7109375" style="2" customWidth="1"/>
    <col min="4361" max="4361" width="7.140625" style="2" customWidth="1"/>
    <col min="4362" max="4362" width="8.7109375" style="2" customWidth="1"/>
    <col min="4363" max="4363" width="21.5703125" style="2" customWidth="1"/>
    <col min="4364" max="4364" width="21.28515625" style="2" customWidth="1"/>
    <col min="4365" max="4365" width="21" style="2" customWidth="1"/>
    <col min="4366" max="4366" width="15.85546875" style="2" customWidth="1"/>
    <col min="4367" max="4367" width="20.5703125" style="2" customWidth="1"/>
    <col min="4368" max="4614" width="9.140625" style="2"/>
    <col min="4615" max="4615" width="4.5703125" style="2" customWidth="1"/>
    <col min="4616" max="4616" width="53.7109375" style="2" customWidth="1"/>
    <col min="4617" max="4617" width="7.140625" style="2" customWidth="1"/>
    <col min="4618" max="4618" width="8.7109375" style="2" customWidth="1"/>
    <col min="4619" max="4619" width="21.5703125" style="2" customWidth="1"/>
    <col min="4620" max="4620" width="21.28515625" style="2" customWidth="1"/>
    <col min="4621" max="4621" width="21" style="2" customWidth="1"/>
    <col min="4622" max="4622" width="15.85546875" style="2" customWidth="1"/>
    <col min="4623" max="4623" width="20.5703125" style="2" customWidth="1"/>
    <col min="4624" max="4870" width="9.140625" style="2"/>
    <col min="4871" max="4871" width="4.5703125" style="2" customWidth="1"/>
    <col min="4872" max="4872" width="53.7109375" style="2" customWidth="1"/>
    <col min="4873" max="4873" width="7.140625" style="2" customWidth="1"/>
    <col min="4874" max="4874" width="8.7109375" style="2" customWidth="1"/>
    <col min="4875" max="4875" width="21.5703125" style="2" customWidth="1"/>
    <col min="4876" max="4876" width="21.28515625" style="2" customWidth="1"/>
    <col min="4877" max="4877" width="21" style="2" customWidth="1"/>
    <col min="4878" max="4878" width="15.85546875" style="2" customWidth="1"/>
    <col min="4879" max="4879" width="20.5703125" style="2" customWidth="1"/>
    <col min="4880" max="5126" width="9.140625" style="2"/>
    <col min="5127" max="5127" width="4.5703125" style="2" customWidth="1"/>
    <col min="5128" max="5128" width="53.7109375" style="2" customWidth="1"/>
    <col min="5129" max="5129" width="7.140625" style="2" customWidth="1"/>
    <col min="5130" max="5130" width="8.7109375" style="2" customWidth="1"/>
    <col min="5131" max="5131" width="21.5703125" style="2" customWidth="1"/>
    <col min="5132" max="5132" width="21.28515625" style="2" customWidth="1"/>
    <col min="5133" max="5133" width="21" style="2" customWidth="1"/>
    <col min="5134" max="5134" width="15.85546875" style="2" customWidth="1"/>
    <col min="5135" max="5135" width="20.5703125" style="2" customWidth="1"/>
    <col min="5136" max="5382" width="9.140625" style="2"/>
    <col min="5383" max="5383" width="4.5703125" style="2" customWidth="1"/>
    <col min="5384" max="5384" width="53.7109375" style="2" customWidth="1"/>
    <col min="5385" max="5385" width="7.140625" style="2" customWidth="1"/>
    <col min="5386" max="5386" width="8.7109375" style="2" customWidth="1"/>
    <col min="5387" max="5387" width="21.5703125" style="2" customWidth="1"/>
    <col min="5388" max="5388" width="21.28515625" style="2" customWidth="1"/>
    <col min="5389" max="5389" width="21" style="2" customWidth="1"/>
    <col min="5390" max="5390" width="15.85546875" style="2" customWidth="1"/>
    <col min="5391" max="5391" width="20.5703125" style="2" customWidth="1"/>
    <col min="5392" max="5638" width="9.140625" style="2"/>
    <col min="5639" max="5639" width="4.5703125" style="2" customWidth="1"/>
    <col min="5640" max="5640" width="53.7109375" style="2" customWidth="1"/>
    <col min="5641" max="5641" width="7.140625" style="2" customWidth="1"/>
    <col min="5642" max="5642" width="8.7109375" style="2" customWidth="1"/>
    <col min="5643" max="5643" width="21.5703125" style="2" customWidth="1"/>
    <col min="5644" max="5644" width="21.28515625" style="2" customWidth="1"/>
    <col min="5645" max="5645" width="21" style="2" customWidth="1"/>
    <col min="5646" max="5646" width="15.85546875" style="2" customWidth="1"/>
    <col min="5647" max="5647" width="20.5703125" style="2" customWidth="1"/>
    <col min="5648" max="5894" width="9.140625" style="2"/>
    <col min="5895" max="5895" width="4.5703125" style="2" customWidth="1"/>
    <col min="5896" max="5896" width="53.7109375" style="2" customWidth="1"/>
    <col min="5897" max="5897" width="7.140625" style="2" customWidth="1"/>
    <col min="5898" max="5898" width="8.7109375" style="2" customWidth="1"/>
    <col min="5899" max="5899" width="21.5703125" style="2" customWidth="1"/>
    <col min="5900" max="5900" width="21.28515625" style="2" customWidth="1"/>
    <col min="5901" max="5901" width="21" style="2" customWidth="1"/>
    <col min="5902" max="5902" width="15.85546875" style="2" customWidth="1"/>
    <col min="5903" max="5903" width="20.5703125" style="2" customWidth="1"/>
    <col min="5904" max="6150" width="9.140625" style="2"/>
    <col min="6151" max="6151" width="4.5703125" style="2" customWidth="1"/>
    <col min="6152" max="6152" width="53.7109375" style="2" customWidth="1"/>
    <col min="6153" max="6153" width="7.140625" style="2" customWidth="1"/>
    <col min="6154" max="6154" width="8.7109375" style="2" customWidth="1"/>
    <col min="6155" max="6155" width="21.5703125" style="2" customWidth="1"/>
    <col min="6156" max="6156" width="21.28515625" style="2" customWidth="1"/>
    <col min="6157" max="6157" width="21" style="2" customWidth="1"/>
    <col min="6158" max="6158" width="15.85546875" style="2" customWidth="1"/>
    <col min="6159" max="6159" width="20.5703125" style="2" customWidth="1"/>
    <col min="6160" max="6406" width="9.140625" style="2"/>
    <col min="6407" max="6407" width="4.5703125" style="2" customWidth="1"/>
    <col min="6408" max="6408" width="53.7109375" style="2" customWidth="1"/>
    <col min="6409" max="6409" width="7.140625" style="2" customWidth="1"/>
    <col min="6410" max="6410" width="8.7109375" style="2" customWidth="1"/>
    <col min="6411" max="6411" width="21.5703125" style="2" customWidth="1"/>
    <col min="6412" max="6412" width="21.28515625" style="2" customWidth="1"/>
    <col min="6413" max="6413" width="21" style="2" customWidth="1"/>
    <col min="6414" max="6414" width="15.85546875" style="2" customWidth="1"/>
    <col min="6415" max="6415" width="20.5703125" style="2" customWidth="1"/>
    <col min="6416" max="6662" width="9.140625" style="2"/>
    <col min="6663" max="6663" width="4.5703125" style="2" customWidth="1"/>
    <col min="6664" max="6664" width="53.7109375" style="2" customWidth="1"/>
    <col min="6665" max="6665" width="7.140625" style="2" customWidth="1"/>
    <col min="6666" max="6666" width="8.7109375" style="2" customWidth="1"/>
    <col min="6667" max="6667" width="21.5703125" style="2" customWidth="1"/>
    <col min="6668" max="6668" width="21.28515625" style="2" customWidth="1"/>
    <col min="6669" max="6669" width="21" style="2" customWidth="1"/>
    <col min="6670" max="6670" width="15.85546875" style="2" customWidth="1"/>
    <col min="6671" max="6671" width="20.5703125" style="2" customWidth="1"/>
    <col min="6672" max="6918" width="9.140625" style="2"/>
    <col min="6919" max="6919" width="4.5703125" style="2" customWidth="1"/>
    <col min="6920" max="6920" width="53.7109375" style="2" customWidth="1"/>
    <col min="6921" max="6921" width="7.140625" style="2" customWidth="1"/>
    <col min="6922" max="6922" width="8.7109375" style="2" customWidth="1"/>
    <col min="6923" max="6923" width="21.5703125" style="2" customWidth="1"/>
    <col min="6924" max="6924" width="21.28515625" style="2" customWidth="1"/>
    <col min="6925" max="6925" width="21" style="2" customWidth="1"/>
    <col min="6926" max="6926" width="15.85546875" style="2" customWidth="1"/>
    <col min="6927" max="6927" width="20.5703125" style="2" customWidth="1"/>
    <col min="6928" max="7174" width="9.140625" style="2"/>
    <col min="7175" max="7175" width="4.5703125" style="2" customWidth="1"/>
    <col min="7176" max="7176" width="53.7109375" style="2" customWidth="1"/>
    <col min="7177" max="7177" width="7.140625" style="2" customWidth="1"/>
    <col min="7178" max="7178" width="8.7109375" style="2" customWidth="1"/>
    <col min="7179" max="7179" width="21.5703125" style="2" customWidth="1"/>
    <col min="7180" max="7180" width="21.28515625" style="2" customWidth="1"/>
    <col min="7181" max="7181" width="21" style="2" customWidth="1"/>
    <col min="7182" max="7182" width="15.85546875" style="2" customWidth="1"/>
    <col min="7183" max="7183" width="20.5703125" style="2" customWidth="1"/>
    <col min="7184" max="7430" width="9.140625" style="2"/>
    <col min="7431" max="7431" width="4.5703125" style="2" customWidth="1"/>
    <col min="7432" max="7432" width="53.7109375" style="2" customWidth="1"/>
    <col min="7433" max="7433" width="7.140625" style="2" customWidth="1"/>
    <col min="7434" max="7434" width="8.7109375" style="2" customWidth="1"/>
    <col min="7435" max="7435" width="21.5703125" style="2" customWidth="1"/>
    <col min="7436" max="7436" width="21.28515625" style="2" customWidth="1"/>
    <col min="7437" max="7437" width="21" style="2" customWidth="1"/>
    <col min="7438" max="7438" width="15.85546875" style="2" customWidth="1"/>
    <col min="7439" max="7439" width="20.5703125" style="2" customWidth="1"/>
    <col min="7440" max="7686" width="9.140625" style="2"/>
    <col min="7687" max="7687" width="4.5703125" style="2" customWidth="1"/>
    <col min="7688" max="7688" width="53.7109375" style="2" customWidth="1"/>
    <col min="7689" max="7689" width="7.140625" style="2" customWidth="1"/>
    <col min="7690" max="7690" width="8.7109375" style="2" customWidth="1"/>
    <col min="7691" max="7691" width="21.5703125" style="2" customWidth="1"/>
    <col min="7692" max="7692" width="21.28515625" style="2" customWidth="1"/>
    <col min="7693" max="7693" width="21" style="2" customWidth="1"/>
    <col min="7694" max="7694" width="15.85546875" style="2" customWidth="1"/>
    <col min="7695" max="7695" width="20.5703125" style="2" customWidth="1"/>
    <col min="7696" max="7942" width="9.140625" style="2"/>
    <col min="7943" max="7943" width="4.5703125" style="2" customWidth="1"/>
    <col min="7944" max="7944" width="53.7109375" style="2" customWidth="1"/>
    <col min="7945" max="7945" width="7.140625" style="2" customWidth="1"/>
    <col min="7946" max="7946" width="8.7109375" style="2" customWidth="1"/>
    <col min="7947" max="7947" width="21.5703125" style="2" customWidth="1"/>
    <col min="7948" max="7948" width="21.28515625" style="2" customWidth="1"/>
    <col min="7949" max="7949" width="21" style="2" customWidth="1"/>
    <col min="7950" max="7950" width="15.85546875" style="2" customWidth="1"/>
    <col min="7951" max="7951" width="20.5703125" style="2" customWidth="1"/>
    <col min="7952" max="8198" width="9.140625" style="2"/>
    <col min="8199" max="8199" width="4.5703125" style="2" customWidth="1"/>
    <col min="8200" max="8200" width="53.7109375" style="2" customWidth="1"/>
    <col min="8201" max="8201" width="7.140625" style="2" customWidth="1"/>
    <col min="8202" max="8202" width="8.7109375" style="2" customWidth="1"/>
    <col min="8203" max="8203" width="21.5703125" style="2" customWidth="1"/>
    <col min="8204" max="8204" width="21.28515625" style="2" customWidth="1"/>
    <col min="8205" max="8205" width="21" style="2" customWidth="1"/>
    <col min="8206" max="8206" width="15.85546875" style="2" customWidth="1"/>
    <col min="8207" max="8207" width="20.5703125" style="2" customWidth="1"/>
    <col min="8208" max="8454" width="9.140625" style="2"/>
    <col min="8455" max="8455" width="4.5703125" style="2" customWidth="1"/>
    <col min="8456" max="8456" width="53.7109375" style="2" customWidth="1"/>
    <col min="8457" max="8457" width="7.140625" style="2" customWidth="1"/>
    <col min="8458" max="8458" width="8.7109375" style="2" customWidth="1"/>
    <col min="8459" max="8459" width="21.5703125" style="2" customWidth="1"/>
    <col min="8460" max="8460" width="21.28515625" style="2" customWidth="1"/>
    <col min="8461" max="8461" width="21" style="2" customWidth="1"/>
    <col min="8462" max="8462" width="15.85546875" style="2" customWidth="1"/>
    <col min="8463" max="8463" width="20.5703125" style="2" customWidth="1"/>
    <col min="8464" max="8710" width="9.140625" style="2"/>
    <col min="8711" max="8711" width="4.5703125" style="2" customWidth="1"/>
    <col min="8712" max="8712" width="53.7109375" style="2" customWidth="1"/>
    <col min="8713" max="8713" width="7.140625" style="2" customWidth="1"/>
    <col min="8714" max="8714" width="8.7109375" style="2" customWidth="1"/>
    <col min="8715" max="8715" width="21.5703125" style="2" customWidth="1"/>
    <col min="8716" max="8716" width="21.28515625" style="2" customWidth="1"/>
    <col min="8717" max="8717" width="21" style="2" customWidth="1"/>
    <col min="8718" max="8718" width="15.85546875" style="2" customWidth="1"/>
    <col min="8719" max="8719" width="20.5703125" style="2" customWidth="1"/>
    <col min="8720" max="8966" width="9.140625" style="2"/>
    <col min="8967" max="8967" width="4.5703125" style="2" customWidth="1"/>
    <col min="8968" max="8968" width="53.7109375" style="2" customWidth="1"/>
    <col min="8969" max="8969" width="7.140625" style="2" customWidth="1"/>
    <col min="8970" max="8970" width="8.7109375" style="2" customWidth="1"/>
    <col min="8971" max="8971" width="21.5703125" style="2" customWidth="1"/>
    <col min="8972" max="8972" width="21.28515625" style="2" customWidth="1"/>
    <col min="8973" max="8973" width="21" style="2" customWidth="1"/>
    <col min="8974" max="8974" width="15.85546875" style="2" customWidth="1"/>
    <col min="8975" max="8975" width="20.5703125" style="2" customWidth="1"/>
    <col min="8976" max="9222" width="9.140625" style="2"/>
    <col min="9223" max="9223" width="4.5703125" style="2" customWidth="1"/>
    <col min="9224" max="9224" width="53.7109375" style="2" customWidth="1"/>
    <col min="9225" max="9225" width="7.140625" style="2" customWidth="1"/>
    <col min="9226" max="9226" width="8.7109375" style="2" customWidth="1"/>
    <col min="9227" max="9227" width="21.5703125" style="2" customWidth="1"/>
    <col min="9228" max="9228" width="21.28515625" style="2" customWidth="1"/>
    <col min="9229" max="9229" width="21" style="2" customWidth="1"/>
    <col min="9230" max="9230" width="15.85546875" style="2" customWidth="1"/>
    <col min="9231" max="9231" width="20.5703125" style="2" customWidth="1"/>
    <col min="9232" max="9478" width="9.140625" style="2"/>
    <col min="9479" max="9479" width="4.5703125" style="2" customWidth="1"/>
    <col min="9480" max="9480" width="53.7109375" style="2" customWidth="1"/>
    <col min="9481" max="9481" width="7.140625" style="2" customWidth="1"/>
    <col min="9482" max="9482" width="8.7109375" style="2" customWidth="1"/>
    <col min="9483" max="9483" width="21.5703125" style="2" customWidth="1"/>
    <col min="9484" max="9484" width="21.28515625" style="2" customWidth="1"/>
    <col min="9485" max="9485" width="21" style="2" customWidth="1"/>
    <col min="9486" max="9486" width="15.85546875" style="2" customWidth="1"/>
    <col min="9487" max="9487" width="20.5703125" style="2" customWidth="1"/>
    <col min="9488" max="9734" width="9.140625" style="2"/>
    <col min="9735" max="9735" width="4.5703125" style="2" customWidth="1"/>
    <col min="9736" max="9736" width="53.7109375" style="2" customWidth="1"/>
    <col min="9737" max="9737" width="7.140625" style="2" customWidth="1"/>
    <col min="9738" max="9738" width="8.7109375" style="2" customWidth="1"/>
    <col min="9739" max="9739" width="21.5703125" style="2" customWidth="1"/>
    <col min="9740" max="9740" width="21.28515625" style="2" customWidth="1"/>
    <col min="9741" max="9741" width="21" style="2" customWidth="1"/>
    <col min="9742" max="9742" width="15.85546875" style="2" customWidth="1"/>
    <col min="9743" max="9743" width="20.5703125" style="2" customWidth="1"/>
    <col min="9744" max="9990" width="9.140625" style="2"/>
    <col min="9991" max="9991" width="4.5703125" style="2" customWidth="1"/>
    <col min="9992" max="9992" width="53.7109375" style="2" customWidth="1"/>
    <col min="9993" max="9993" width="7.140625" style="2" customWidth="1"/>
    <col min="9994" max="9994" width="8.7109375" style="2" customWidth="1"/>
    <col min="9995" max="9995" width="21.5703125" style="2" customWidth="1"/>
    <col min="9996" max="9996" width="21.28515625" style="2" customWidth="1"/>
    <col min="9997" max="9997" width="21" style="2" customWidth="1"/>
    <col min="9998" max="9998" width="15.85546875" style="2" customWidth="1"/>
    <col min="9999" max="9999" width="20.5703125" style="2" customWidth="1"/>
    <col min="10000" max="10246" width="9.140625" style="2"/>
    <col min="10247" max="10247" width="4.5703125" style="2" customWidth="1"/>
    <col min="10248" max="10248" width="53.7109375" style="2" customWidth="1"/>
    <col min="10249" max="10249" width="7.140625" style="2" customWidth="1"/>
    <col min="10250" max="10250" width="8.7109375" style="2" customWidth="1"/>
    <col min="10251" max="10251" width="21.5703125" style="2" customWidth="1"/>
    <col min="10252" max="10252" width="21.28515625" style="2" customWidth="1"/>
    <col min="10253" max="10253" width="21" style="2" customWidth="1"/>
    <col min="10254" max="10254" width="15.85546875" style="2" customWidth="1"/>
    <col min="10255" max="10255" width="20.5703125" style="2" customWidth="1"/>
    <col min="10256" max="10502" width="9.140625" style="2"/>
    <col min="10503" max="10503" width="4.5703125" style="2" customWidth="1"/>
    <col min="10504" max="10504" width="53.7109375" style="2" customWidth="1"/>
    <col min="10505" max="10505" width="7.140625" style="2" customWidth="1"/>
    <col min="10506" max="10506" width="8.7109375" style="2" customWidth="1"/>
    <col min="10507" max="10507" width="21.5703125" style="2" customWidth="1"/>
    <col min="10508" max="10508" width="21.28515625" style="2" customWidth="1"/>
    <col min="10509" max="10509" width="21" style="2" customWidth="1"/>
    <col min="10510" max="10510" width="15.85546875" style="2" customWidth="1"/>
    <col min="10511" max="10511" width="20.5703125" style="2" customWidth="1"/>
    <col min="10512" max="10758" width="9.140625" style="2"/>
    <col min="10759" max="10759" width="4.5703125" style="2" customWidth="1"/>
    <col min="10760" max="10760" width="53.7109375" style="2" customWidth="1"/>
    <col min="10761" max="10761" width="7.140625" style="2" customWidth="1"/>
    <col min="10762" max="10762" width="8.7109375" style="2" customWidth="1"/>
    <col min="10763" max="10763" width="21.5703125" style="2" customWidth="1"/>
    <col min="10764" max="10764" width="21.28515625" style="2" customWidth="1"/>
    <col min="10765" max="10765" width="21" style="2" customWidth="1"/>
    <col min="10766" max="10766" width="15.85546875" style="2" customWidth="1"/>
    <col min="10767" max="10767" width="20.5703125" style="2" customWidth="1"/>
    <col min="10768" max="11014" width="9.140625" style="2"/>
    <col min="11015" max="11015" width="4.5703125" style="2" customWidth="1"/>
    <col min="11016" max="11016" width="53.7109375" style="2" customWidth="1"/>
    <col min="11017" max="11017" width="7.140625" style="2" customWidth="1"/>
    <col min="11018" max="11018" width="8.7109375" style="2" customWidth="1"/>
    <col min="11019" max="11019" width="21.5703125" style="2" customWidth="1"/>
    <col min="11020" max="11020" width="21.28515625" style="2" customWidth="1"/>
    <col min="11021" max="11021" width="21" style="2" customWidth="1"/>
    <col min="11022" max="11022" width="15.85546875" style="2" customWidth="1"/>
    <col min="11023" max="11023" width="20.5703125" style="2" customWidth="1"/>
    <col min="11024" max="11270" width="9.140625" style="2"/>
    <col min="11271" max="11271" width="4.5703125" style="2" customWidth="1"/>
    <col min="11272" max="11272" width="53.7109375" style="2" customWidth="1"/>
    <col min="11273" max="11273" width="7.140625" style="2" customWidth="1"/>
    <col min="11274" max="11274" width="8.7109375" style="2" customWidth="1"/>
    <col min="11275" max="11275" width="21.5703125" style="2" customWidth="1"/>
    <col min="11276" max="11276" width="21.28515625" style="2" customWidth="1"/>
    <col min="11277" max="11277" width="21" style="2" customWidth="1"/>
    <col min="11278" max="11278" width="15.85546875" style="2" customWidth="1"/>
    <col min="11279" max="11279" width="20.5703125" style="2" customWidth="1"/>
    <col min="11280" max="11526" width="9.140625" style="2"/>
    <col min="11527" max="11527" width="4.5703125" style="2" customWidth="1"/>
    <col min="11528" max="11528" width="53.7109375" style="2" customWidth="1"/>
    <col min="11529" max="11529" width="7.140625" style="2" customWidth="1"/>
    <col min="11530" max="11530" width="8.7109375" style="2" customWidth="1"/>
    <col min="11531" max="11531" width="21.5703125" style="2" customWidth="1"/>
    <col min="11532" max="11532" width="21.28515625" style="2" customWidth="1"/>
    <col min="11533" max="11533" width="21" style="2" customWidth="1"/>
    <col min="11534" max="11534" width="15.85546875" style="2" customWidth="1"/>
    <col min="11535" max="11535" width="20.5703125" style="2" customWidth="1"/>
    <col min="11536" max="11782" width="9.140625" style="2"/>
    <col min="11783" max="11783" width="4.5703125" style="2" customWidth="1"/>
    <col min="11784" max="11784" width="53.7109375" style="2" customWidth="1"/>
    <col min="11785" max="11785" width="7.140625" style="2" customWidth="1"/>
    <col min="11786" max="11786" width="8.7109375" style="2" customWidth="1"/>
    <col min="11787" max="11787" width="21.5703125" style="2" customWidth="1"/>
    <col min="11788" max="11788" width="21.28515625" style="2" customWidth="1"/>
    <col min="11789" max="11789" width="21" style="2" customWidth="1"/>
    <col min="11790" max="11790" width="15.85546875" style="2" customWidth="1"/>
    <col min="11791" max="11791" width="20.5703125" style="2" customWidth="1"/>
    <col min="11792" max="12038" width="9.140625" style="2"/>
    <col min="12039" max="12039" width="4.5703125" style="2" customWidth="1"/>
    <col min="12040" max="12040" width="53.7109375" style="2" customWidth="1"/>
    <col min="12041" max="12041" width="7.140625" style="2" customWidth="1"/>
    <col min="12042" max="12042" width="8.7109375" style="2" customWidth="1"/>
    <col min="12043" max="12043" width="21.5703125" style="2" customWidth="1"/>
    <col min="12044" max="12044" width="21.28515625" style="2" customWidth="1"/>
    <col min="12045" max="12045" width="21" style="2" customWidth="1"/>
    <col min="12046" max="12046" width="15.85546875" style="2" customWidth="1"/>
    <col min="12047" max="12047" width="20.5703125" style="2" customWidth="1"/>
    <col min="12048" max="12294" width="9.140625" style="2"/>
    <col min="12295" max="12295" width="4.5703125" style="2" customWidth="1"/>
    <col min="12296" max="12296" width="53.7109375" style="2" customWidth="1"/>
    <col min="12297" max="12297" width="7.140625" style="2" customWidth="1"/>
    <col min="12298" max="12298" width="8.7109375" style="2" customWidth="1"/>
    <col min="12299" max="12299" width="21.5703125" style="2" customWidth="1"/>
    <col min="12300" max="12300" width="21.28515625" style="2" customWidth="1"/>
    <col min="12301" max="12301" width="21" style="2" customWidth="1"/>
    <col min="12302" max="12302" width="15.85546875" style="2" customWidth="1"/>
    <col min="12303" max="12303" width="20.5703125" style="2" customWidth="1"/>
    <col min="12304" max="12550" width="9.140625" style="2"/>
    <col min="12551" max="12551" width="4.5703125" style="2" customWidth="1"/>
    <col min="12552" max="12552" width="53.7109375" style="2" customWidth="1"/>
    <col min="12553" max="12553" width="7.140625" style="2" customWidth="1"/>
    <col min="12554" max="12554" width="8.7109375" style="2" customWidth="1"/>
    <col min="12555" max="12555" width="21.5703125" style="2" customWidth="1"/>
    <col min="12556" max="12556" width="21.28515625" style="2" customWidth="1"/>
    <col min="12557" max="12557" width="21" style="2" customWidth="1"/>
    <col min="12558" max="12558" width="15.85546875" style="2" customWidth="1"/>
    <col min="12559" max="12559" width="20.5703125" style="2" customWidth="1"/>
    <col min="12560" max="12806" width="9.140625" style="2"/>
    <col min="12807" max="12807" width="4.5703125" style="2" customWidth="1"/>
    <col min="12808" max="12808" width="53.7109375" style="2" customWidth="1"/>
    <col min="12809" max="12809" width="7.140625" style="2" customWidth="1"/>
    <col min="12810" max="12810" width="8.7109375" style="2" customWidth="1"/>
    <col min="12811" max="12811" width="21.5703125" style="2" customWidth="1"/>
    <col min="12812" max="12812" width="21.28515625" style="2" customWidth="1"/>
    <col min="12813" max="12813" width="21" style="2" customWidth="1"/>
    <col min="12814" max="12814" width="15.85546875" style="2" customWidth="1"/>
    <col min="12815" max="12815" width="20.5703125" style="2" customWidth="1"/>
    <col min="12816" max="13062" width="9.140625" style="2"/>
    <col min="13063" max="13063" width="4.5703125" style="2" customWidth="1"/>
    <col min="13064" max="13064" width="53.7109375" style="2" customWidth="1"/>
    <col min="13065" max="13065" width="7.140625" style="2" customWidth="1"/>
    <col min="13066" max="13066" width="8.7109375" style="2" customWidth="1"/>
    <col min="13067" max="13067" width="21.5703125" style="2" customWidth="1"/>
    <col min="13068" max="13068" width="21.28515625" style="2" customWidth="1"/>
    <col min="13069" max="13069" width="21" style="2" customWidth="1"/>
    <col min="13070" max="13070" width="15.85546875" style="2" customWidth="1"/>
    <col min="13071" max="13071" width="20.5703125" style="2" customWidth="1"/>
    <col min="13072" max="13318" width="9.140625" style="2"/>
    <col min="13319" max="13319" width="4.5703125" style="2" customWidth="1"/>
    <col min="13320" max="13320" width="53.7109375" style="2" customWidth="1"/>
    <col min="13321" max="13321" width="7.140625" style="2" customWidth="1"/>
    <col min="13322" max="13322" width="8.7109375" style="2" customWidth="1"/>
    <col min="13323" max="13323" width="21.5703125" style="2" customWidth="1"/>
    <col min="13324" max="13324" width="21.28515625" style="2" customWidth="1"/>
    <col min="13325" max="13325" width="21" style="2" customWidth="1"/>
    <col min="13326" max="13326" width="15.85546875" style="2" customWidth="1"/>
    <col min="13327" max="13327" width="20.5703125" style="2" customWidth="1"/>
    <col min="13328" max="13574" width="9.140625" style="2"/>
    <col min="13575" max="13575" width="4.5703125" style="2" customWidth="1"/>
    <col min="13576" max="13576" width="53.7109375" style="2" customWidth="1"/>
    <col min="13577" max="13577" width="7.140625" style="2" customWidth="1"/>
    <col min="13578" max="13578" width="8.7109375" style="2" customWidth="1"/>
    <col min="13579" max="13579" width="21.5703125" style="2" customWidth="1"/>
    <col min="13580" max="13580" width="21.28515625" style="2" customWidth="1"/>
    <col min="13581" max="13581" width="21" style="2" customWidth="1"/>
    <col min="13582" max="13582" width="15.85546875" style="2" customWidth="1"/>
    <col min="13583" max="13583" width="20.5703125" style="2" customWidth="1"/>
    <col min="13584" max="13830" width="9.140625" style="2"/>
    <col min="13831" max="13831" width="4.5703125" style="2" customWidth="1"/>
    <col min="13832" max="13832" width="53.7109375" style="2" customWidth="1"/>
    <col min="13833" max="13833" width="7.140625" style="2" customWidth="1"/>
    <col min="13834" max="13834" width="8.7109375" style="2" customWidth="1"/>
    <col min="13835" max="13835" width="21.5703125" style="2" customWidth="1"/>
    <col min="13836" max="13836" width="21.28515625" style="2" customWidth="1"/>
    <col min="13837" max="13837" width="21" style="2" customWidth="1"/>
    <col min="13838" max="13838" width="15.85546875" style="2" customWidth="1"/>
    <col min="13839" max="13839" width="20.5703125" style="2" customWidth="1"/>
    <col min="13840" max="14086" width="9.140625" style="2"/>
    <col min="14087" max="14087" width="4.5703125" style="2" customWidth="1"/>
    <col min="14088" max="14088" width="53.7109375" style="2" customWidth="1"/>
    <col min="14089" max="14089" width="7.140625" style="2" customWidth="1"/>
    <col min="14090" max="14090" width="8.7109375" style="2" customWidth="1"/>
    <col min="14091" max="14091" width="21.5703125" style="2" customWidth="1"/>
    <col min="14092" max="14092" width="21.28515625" style="2" customWidth="1"/>
    <col min="14093" max="14093" width="21" style="2" customWidth="1"/>
    <col min="14094" max="14094" width="15.85546875" style="2" customWidth="1"/>
    <col min="14095" max="14095" width="20.5703125" style="2" customWidth="1"/>
    <col min="14096" max="14342" width="9.140625" style="2"/>
    <col min="14343" max="14343" width="4.5703125" style="2" customWidth="1"/>
    <col min="14344" max="14344" width="53.7109375" style="2" customWidth="1"/>
    <col min="14345" max="14345" width="7.140625" style="2" customWidth="1"/>
    <col min="14346" max="14346" width="8.7109375" style="2" customWidth="1"/>
    <col min="14347" max="14347" width="21.5703125" style="2" customWidth="1"/>
    <col min="14348" max="14348" width="21.28515625" style="2" customWidth="1"/>
    <col min="14349" max="14349" width="21" style="2" customWidth="1"/>
    <col min="14350" max="14350" width="15.85546875" style="2" customWidth="1"/>
    <col min="14351" max="14351" width="20.5703125" style="2" customWidth="1"/>
    <col min="14352" max="14598" width="9.140625" style="2"/>
    <col min="14599" max="14599" width="4.5703125" style="2" customWidth="1"/>
    <col min="14600" max="14600" width="53.7109375" style="2" customWidth="1"/>
    <col min="14601" max="14601" width="7.140625" style="2" customWidth="1"/>
    <col min="14602" max="14602" width="8.7109375" style="2" customWidth="1"/>
    <col min="14603" max="14603" width="21.5703125" style="2" customWidth="1"/>
    <col min="14604" max="14604" width="21.28515625" style="2" customWidth="1"/>
    <col min="14605" max="14605" width="21" style="2" customWidth="1"/>
    <col min="14606" max="14606" width="15.85546875" style="2" customWidth="1"/>
    <col min="14607" max="14607" width="20.5703125" style="2" customWidth="1"/>
    <col min="14608" max="14854" width="9.140625" style="2"/>
    <col min="14855" max="14855" width="4.5703125" style="2" customWidth="1"/>
    <col min="14856" max="14856" width="53.7109375" style="2" customWidth="1"/>
    <col min="14857" max="14857" width="7.140625" style="2" customWidth="1"/>
    <col min="14858" max="14858" width="8.7109375" style="2" customWidth="1"/>
    <col min="14859" max="14859" width="21.5703125" style="2" customWidth="1"/>
    <col min="14860" max="14860" width="21.28515625" style="2" customWidth="1"/>
    <col min="14861" max="14861" width="21" style="2" customWidth="1"/>
    <col min="14862" max="14862" width="15.85546875" style="2" customWidth="1"/>
    <col min="14863" max="14863" width="20.5703125" style="2" customWidth="1"/>
    <col min="14864" max="15110" width="9.140625" style="2"/>
    <col min="15111" max="15111" width="4.5703125" style="2" customWidth="1"/>
    <col min="15112" max="15112" width="53.7109375" style="2" customWidth="1"/>
    <col min="15113" max="15113" width="7.140625" style="2" customWidth="1"/>
    <col min="15114" max="15114" width="8.7109375" style="2" customWidth="1"/>
    <col min="15115" max="15115" width="21.5703125" style="2" customWidth="1"/>
    <col min="15116" max="15116" width="21.28515625" style="2" customWidth="1"/>
    <col min="15117" max="15117" width="21" style="2" customWidth="1"/>
    <col min="15118" max="15118" width="15.85546875" style="2" customWidth="1"/>
    <col min="15119" max="15119" width="20.5703125" style="2" customWidth="1"/>
    <col min="15120" max="15366" width="9.140625" style="2"/>
    <col min="15367" max="15367" width="4.5703125" style="2" customWidth="1"/>
    <col min="15368" max="15368" width="53.7109375" style="2" customWidth="1"/>
    <col min="15369" max="15369" width="7.140625" style="2" customWidth="1"/>
    <col min="15370" max="15370" width="8.7109375" style="2" customWidth="1"/>
    <col min="15371" max="15371" width="21.5703125" style="2" customWidth="1"/>
    <col min="15372" max="15372" width="21.28515625" style="2" customWidth="1"/>
    <col min="15373" max="15373" width="21" style="2" customWidth="1"/>
    <col min="15374" max="15374" width="15.85546875" style="2" customWidth="1"/>
    <col min="15375" max="15375" width="20.5703125" style="2" customWidth="1"/>
    <col min="15376" max="15622" width="9.140625" style="2"/>
    <col min="15623" max="15623" width="4.5703125" style="2" customWidth="1"/>
    <col min="15624" max="15624" width="53.7109375" style="2" customWidth="1"/>
    <col min="15625" max="15625" width="7.140625" style="2" customWidth="1"/>
    <col min="15626" max="15626" width="8.7109375" style="2" customWidth="1"/>
    <col min="15627" max="15627" width="21.5703125" style="2" customWidth="1"/>
    <col min="15628" max="15628" width="21.28515625" style="2" customWidth="1"/>
    <col min="15629" max="15629" width="21" style="2" customWidth="1"/>
    <col min="15630" max="15630" width="15.85546875" style="2" customWidth="1"/>
    <col min="15631" max="15631" width="20.5703125" style="2" customWidth="1"/>
    <col min="15632" max="15878" width="9.140625" style="2"/>
    <col min="15879" max="15879" width="4.5703125" style="2" customWidth="1"/>
    <col min="15880" max="15880" width="53.7109375" style="2" customWidth="1"/>
    <col min="15881" max="15881" width="7.140625" style="2" customWidth="1"/>
    <col min="15882" max="15882" width="8.7109375" style="2" customWidth="1"/>
    <col min="15883" max="15883" width="21.5703125" style="2" customWidth="1"/>
    <col min="15884" max="15884" width="21.28515625" style="2" customWidth="1"/>
    <col min="15885" max="15885" width="21" style="2" customWidth="1"/>
    <col min="15886" max="15886" width="15.85546875" style="2" customWidth="1"/>
    <col min="15887" max="15887" width="20.5703125" style="2" customWidth="1"/>
    <col min="15888" max="16134" width="9.140625" style="2"/>
    <col min="16135" max="16135" width="4.5703125" style="2" customWidth="1"/>
    <col min="16136" max="16136" width="53.7109375" style="2" customWidth="1"/>
    <col min="16137" max="16137" width="7.140625" style="2" customWidth="1"/>
    <col min="16138" max="16138" width="8.7109375" style="2" customWidth="1"/>
    <col min="16139" max="16139" width="21.5703125" style="2" customWidth="1"/>
    <col min="16140" max="16140" width="21.28515625" style="2" customWidth="1"/>
    <col min="16141" max="16141" width="21" style="2" customWidth="1"/>
    <col min="16142" max="16142" width="15.85546875" style="2" customWidth="1"/>
    <col min="16143" max="16143" width="20.5703125" style="2" customWidth="1"/>
    <col min="16144" max="16384" width="9.140625" style="2"/>
  </cols>
  <sheetData>
    <row r="1" spans="1:19" ht="51.75" customHeight="1" x14ac:dyDescent="0.2">
      <c r="A1" s="16" t="s">
        <v>15</v>
      </c>
      <c r="B1" s="16"/>
    </row>
    <row r="2" spans="1:19" ht="51.75" customHeight="1" x14ac:dyDescent="0.2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"/>
      <c r="Q2" s="1"/>
    </row>
    <row r="3" spans="1:19" ht="51.75" customHeight="1" x14ac:dyDescent="0.2">
      <c r="A3" s="21" t="s">
        <v>0</v>
      </c>
      <c r="B3" s="21" t="s">
        <v>11</v>
      </c>
      <c r="C3" s="21" t="s">
        <v>1</v>
      </c>
      <c r="D3" s="21" t="s">
        <v>2</v>
      </c>
      <c r="E3" s="26" t="s">
        <v>14</v>
      </c>
      <c r="F3" s="25" t="s">
        <v>19</v>
      </c>
      <c r="G3" s="28"/>
      <c r="H3" s="28"/>
      <c r="I3" s="18" t="s">
        <v>3</v>
      </c>
      <c r="J3" s="19"/>
      <c r="K3" s="19"/>
      <c r="L3" s="20"/>
      <c r="M3" s="21" t="s">
        <v>12</v>
      </c>
      <c r="N3" s="21"/>
      <c r="O3" s="21"/>
    </row>
    <row r="4" spans="1:19" ht="51.75" customHeight="1" x14ac:dyDescent="0.2">
      <c r="A4" s="21"/>
      <c r="B4" s="21"/>
      <c r="C4" s="21"/>
      <c r="D4" s="25"/>
      <c r="E4" s="27"/>
      <c r="F4" s="15" t="s">
        <v>29</v>
      </c>
      <c r="G4" s="15" t="s">
        <v>30</v>
      </c>
      <c r="H4" s="15" t="s">
        <v>31</v>
      </c>
      <c r="I4" s="5" t="s">
        <v>4</v>
      </c>
      <c r="J4" s="5" t="s">
        <v>7</v>
      </c>
      <c r="K4" s="5" t="s">
        <v>5</v>
      </c>
      <c r="L4" s="5" t="s">
        <v>6</v>
      </c>
      <c r="M4" s="6" t="s">
        <v>16</v>
      </c>
      <c r="N4" s="14" t="s">
        <v>20</v>
      </c>
      <c r="O4" s="6" t="s">
        <v>13</v>
      </c>
    </row>
    <row r="5" spans="1:19" ht="50.25" customHeight="1" x14ac:dyDescent="0.2">
      <c r="A5" s="3">
        <v>1</v>
      </c>
      <c r="B5" s="29" t="s">
        <v>21</v>
      </c>
      <c r="C5" s="30" t="s">
        <v>17</v>
      </c>
      <c r="D5" s="30">
        <v>5</v>
      </c>
      <c r="E5" s="13">
        <v>10</v>
      </c>
      <c r="F5" s="31">
        <f>8223/1.1</f>
        <v>7475.454545454545</v>
      </c>
      <c r="G5" s="31">
        <f>8500/1.1</f>
        <v>7727.272727272727</v>
      </c>
      <c r="H5" s="31">
        <f>9000/1.1</f>
        <v>8181.8181818181811</v>
      </c>
      <c r="I5" s="4">
        <f>AVERAGE(F5:H5)</f>
        <v>7794.8484848484841</v>
      </c>
      <c r="J5" s="4">
        <f>SUM((F5*D5),(G5*D5),(H5*D5))/SUM(D5,D5,D5)</f>
        <v>7794.8484848484841</v>
      </c>
      <c r="K5" s="4">
        <f>STDEV(F5:H5)</f>
        <v>357.99756836208803</v>
      </c>
      <c r="L5" s="4">
        <f>K5/I5*100</f>
        <v>4.5927456968273166</v>
      </c>
      <c r="M5" s="7">
        <f>MIN(H5,G5,F5)*1.1</f>
        <v>8223</v>
      </c>
      <c r="N5" s="7">
        <f>ROUND((M5),2)</f>
        <v>8223</v>
      </c>
      <c r="O5" s="7">
        <f>N5*D5</f>
        <v>41115</v>
      </c>
    </row>
    <row r="6" spans="1:19" ht="50.25" customHeight="1" x14ac:dyDescent="0.2">
      <c r="A6" s="3">
        <v>2</v>
      </c>
      <c r="B6" s="29" t="s">
        <v>22</v>
      </c>
      <c r="C6" s="30" t="s">
        <v>17</v>
      </c>
      <c r="D6" s="30">
        <v>5</v>
      </c>
      <c r="E6" s="13">
        <v>10</v>
      </c>
      <c r="F6" s="31">
        <f t="shared" ref="F6:F8" si="0">8223/1.1</f>
        <v>7475.454545454545</v>
      </c>
      <c r="G6" s="31">
        <f t="shared" ref="G6:G8" si="1">8500/1.1</f>
        <v>7727.272727272727</v>
      </c>
      <c r="H6" s="31">
        <f t="shared" ref="H6:H8" si="2">9000/1.1</f>
        <v>8181.8181818181811</v>
      </c>
      <c r="I6" s="4">
        <f t="shared" ref="I6:I12" si="3">AVERAGE(F6:H6)</f>
        <v>7794.8484848484841</v>
      </c>
      <c r="J6" s="4">
        <f t="shared" ref="J6:J12" si="4">SUM((F6*D6),(G6*D6),(H6*D6))/SUM(D6,D6,D6)</f>
        <v>7794.8484848484841</v>
      </c>
      <c r="K6" s="4">
        <f t="shared" ref="K6:K12" si="5">STDEV(F6:H6)</f>
        <v>357.99756836208803</v>
      </c>
      <c r="L6" s="4">
        <f t="shared" ref="L6:L12" si="6">K6/I6*100</f>
        <v>4.5927456968273166</v>
      </c>
      <c r="M6" s="7">
        <f t="shared" ref="M6:M12" si="7">MIN(H6,G6,F6)*1.1</f>
        <v>8223</v>
      </c>
      <c r="N6" s="7">
        <f t="shared" ref="N6:N12" si="8">ROUND((M6),2)</f>
        <v>8223</v>
      </c>
      <c r="O6" s="7">
        <f t="shared" ref="O6:O12" si="9">N6*D6</f>
        <v>41115</v>
      </c>
    </row>
    <row r="7" spans="1:19" ht="50.25" customHeight="1" x14ac:dyDescent="0.2">
      <c r="A7" s="3">
        <v>3</v>
      </c>
      <c r="B7" s="29" t="s">
        <v>23</v>
      </c>
      <c r="C7" s="30" t="s">
        <v>17</v>
      </c>
      <c r="D7" s="30">
        <v>5</v>
      </c>
      <c r="E7" s="13">
        <v>10</v>
      </c>
      <c r="F7" s="31">
        <f t="shared" si="0"/>
        <v>7475.454545454545</v>
      </c>
      <c r="G7" s="31">
        <f t="shared" si="1"/>
        <v>7727.272727272727</v>
      </c>
      <c r="H7" s="31">
        <f t="shared" si="2"/>
        <v>8181.8181818181811</v>
      </c>
      <c r="I7" s="4">
        <f t="shared" si="3"/>
        <v>7794.8484848484841</v>
      </c>
      <c r="J7" s="4">
        <f t="shared" si="4"/>
        <v>7794.8484848484841</v>
      </c>
      <c r="K7" s="4">
        <f t="shared" si="5"/>
        <v>357.99756836208803</v>
      </c>
      <c r="L7" s="4">
        <f t="shared" si="6"/>
        <v>4.5927456968273166</v>
      </c>
      <c r="M7" s="7">
        <f t="shared" si="7"/>
        <v>8223</v>
      </c>
      <c r="N7" s="7">
        <f t="shared" si="8"/>
        <v>8223</v>
      </c>
      <c r="O7" s="7">
        <f t="shared" si="9"/>
        <v>41115</v>
      </c>
    </row>
    <row r="8" spans="1:19" ht="50.25" customHeight="1" x14ac:dyDescent="0.2">
      <c r="A8" s="3">
        <v>4</v>
      </c>
      <c r="B8" s="29" t="s">
        <v>24</v>
      </c>
      <c r="C8" s="30" t="s">
        <v>17</v>
      </c>
      <c r="D8" s="30">
        <v>5</v>
      </c>
      <c r="E8" s="13">
        <v>10</v>
      </c>
      <c r="F8" s="31">
        <f t="shared" si="0"/>
        <v>7475.454545454545</v>
      </c>
      <c r="G8" s="31">
        <f t="shared" si="1"/>
        <v>7727.272727272727</v>
      </c>
      <c r="H8" s="31">
        <f t="shared" si="2"/>
        <v>8181.8181818181811</v>
      </c>
      <c r="I8" s="4">
        <f t="shared" si="3"/>
        <v>7794.8484848484841</v>
      </c>
      <c r="J8" s="4">
        <f t="shared" si="4"/>
        <v>7794.8484848484841</v>
      </c>
      <c r="K8" s="4">
        <f t="shared" si="5"/>
        <v>357.99756836208803</v>
      </c>
      <c r="L8" s="4">
        <f t="shared" si="6"/>
        <v>4.5927456968273166</v>
      </c>
      <c r="M8" s="7">
        <f t="shared" si="7"/>
        <v>8223</v>
      </c>
      <c r="N8" s="7">
        <f t="shared" si="8"/>
        <v>8223</v>
      </c>
      <c r="O8" s="7">
        <f t="shared" si="9"/>
        <v>41115</v>
      </c>
    </row>
    <row r="9" spans="1:19" ht="50.25" customHeight="1" x14ac:dyDescent="0.2">
      <c r="A9" s="3">
        <v>5</v>
      </c>
      <c r="B9" s="29" t="s">
        <v>25</v>
      </c>
      <c r="C9" s="30" t="s">
        <v>17</v>
      </c>
      <c r="D9" s="30">
        <v>1</v>
      </c>
      <c r="E9" s="13">
        <v>10</v>
      </c>
      <c r="F9" s="31">
        <f>9111/1.1</f>
        <v>8282.7272727272721</v>
      </c>
      <c r="G9" s="31">
        <f>9500/1.1</f>
        <v>8636.363636363636</v>
      </c>
      <c r="H9" s="31">
        <f>9700/1.1</f>
        <v>8818.181818181818</v>
      </c>
      <c r="I9" s="4">
        <f t="shared" si="3"/>
        <v>8579.0909090909099</v>
      </c>
      <c r="J9" s="4">
        <f t="shared" si="4"/>
        <v>8579.0909090909099</v>
      </c>
      <c r="K9" s="4">
        <f t="shared" si="5"/>
        <v>272.28297142664974</v>
      </c>
      <c r="L9" s="4">
        <f t="shared" si="6"/>
        <v>3.1737974840448735</v>
      </c>
      <c r="M9" s="7">
        <f t="shared" si="7"/>
        <v>9111</v>
      </c>
      <c r="N9" s="7">
        <f t="shared" si="8"/>
        <v>9111</v>
      </c>
      <c r="O9" s="7">
        <f t="shared" si="9"/>
        <v>9111</v>
      </c>
    </row>
    <row r="10" spans="1:19" ht="50.25" customHeight="1" x14ac:dyDescent="0.2">
      <c r="A10" s="3">
        <v>6</v>
      </c>
      <c r="B10" s="29" t="s">
        <v>26</v>
      </c>
      <c r="C10" s="30" t="s">
        <v>17</v>
      </c>
      <c r="D10" s="30">
        <v>1</v>
      </c>
      <c r="E10" s="13">
        <v>10</v>
      </c>
      <c r="F10" s="31">
        <f>9111/1.1</f>
        <v>8282.7272727272721</v>
      </c>
      <c r="G10" s="31">
        <f>9500/1.1</f>
        <v>8636.363636363636</v>
      </c>
      <c r="H10" s="31">
        <f t="shared" ref="H10:H11" si="10">9700/1.1</f>
        <v>8818.181818181818</v>
      </c>
      <c r="I10" s="4">
        <f t="shared" si="3"/>
        <v>8579.0909090909099</v>
      </c>
      <c r="J10" s="4">
        <f t="shared" si="4"/>
        <v>8579.0909090909099</v>
      </c>
      <c r="K10" s="4">
        <f t="shared" si="5"/>
        <v>272.28297142664974</v>
      </c>
      <c r="L10" s="4">
        <f t="shared" si="6"/>
        <v>3.1737974840448735</v>
      </c>
      <c r="M10" s="7">
        <f t="shared" si="7"/>
        <v>9111</v>
      </c>
      <c r="N10" s="7">
        <f t="shared" si="8"/>
        <v>9111</v>
      </c>
      <c r="O10" s="7">
        <f t="shared" si="9"/>
        <v>9111</v>
      </c>
    </row>
    <row r="11" spans="1:19" ht="50.25" customHeight="1" x14ac:dyDescent="0.2">
      <c r="A11" s="3">
        <v>7</v>
      </c>
      <c r="B11" s="29" t="s">
        <v>27</v>
      </c>
      <c r="C11" s="30" t="s">
        <v>17</v>
      </c>
      <c r="D11" s="30">
        <v>1</v>
      </c>
      <c r="E11" s="13">
        <v>10</v>
      </c>
      <c r="F11" s="31">
        <f>9111/1.1</f>
        <v>8282.7272727272721</v>
      </c>
      <c r="G11" s="31">
        <f>9500/1.1</f>
        <v>8636.363636363636</v>
      </c>
      <c r="H11" s="31">
        <f t="shared" si="10"/>
        <v>8818.181818181818</v>
      </c>
      <c r="I11" s="4">
        <f t="shared" si="3"/>
        <v>8579.0909090909099</v>
      </c>
      <c r="J11" s="4">
        <f t="shared" si="4"/>
        <v>8579.0909090909099</v>
      </c>
      <c r="K11" s="4">
        <f t="shared" si="5"/>
        <v>272.28297142664974</v>
      </c>
      <c r="L11" s="4">
        <f t="shared" si="6"/>
        <v>3.1737974840448735</v>
      </c>
      <c r="M11" s="7">
        <f t="shared" si="7"/>
        <v>9111</v>
      </c>
      <c r="N11" s="7">
        <f t="shared" si="8"/>
        <v>9111</v>
      </c>
      <c r="O11" s="7">
        <f t="shared" si="9"/>
        <v>9111</v>
      </c>
    </row>
    <row r="12" spans="1:19" ht="50.25" customHeight="1" x14ac:dyDescent="0.2">
      <c r="A12" s="3">
        <v>8</v>
      </c>
      <c r="B12" s="29" t="s">
        <v>28</v>
      </c>
      <c r="C12" s="30" t="s">
        <v>17</v>
      </c>
      <c r="D12" s="30">
        <v>1</v>
      </c>
      <c r="E12" s="13">
        <v>10</v>
      </c>
      <c r="F12" s="31">
        <f>9112/1.1</f>
        <v>8283.6363636363621</v>
      </c>
      <c r="G12" s="31">
        <f>9500/1.1</f>
        <v>8636.363636363636</v>
      </c>
      <c r="H12" s="31">
        <f>9700/1.1</f>
        <v>8818.181818181818</v>
      </c>
      <c r="I12" s="4">
        <f t="shared" si="3"/>
        <v>8579.3939393939381</v>
      </c>
      <c r="J12" s="4">
        <f t="shared" si="4"/>
        <v>8579.3939393939381</v>
      </c>
      <c r="K12" s="4">
        <f t="shared" si="5"/>
        <v>271.78828253516809</v>
      </c>
      <c r="L12" s="4">
        <f t="shared" si="6"/>
        <v>3.1679193711714286</v>
      </c>
      <c r="M12" s="7">
        <f t="shared" si="7"/>
        <v>9112</v>
      </c>
      <c r="N12" s="7">
        <f t="shared" si="8"/>
        <v>9112</v>
      </c>
      <c r="O12" s="7">
        <f t="shared" si="9"/>
        <v>9112</v>
      </c>
    </row>
    <row r="13" spans="1:19" ht="51.75" customHeight="1" x14ac:dyDescent="0.2">
      <c r="A13" s="22" t="s">
        <v>8</v>
      </c>
      <c r="B13" s="22"/>
      <c r="C13" s="22"/>
      <c r="D13" s="22"/>
      <c r="E13" s="22"/>
      <c r="F13" s="22"/>
      <c r="G13" s="8"/>
      <c r="H13" s="9"/>
      <c r="I13" s="9"/>
      <c r="J13" s="9"/>
      <c r="K13" s="9"/>
      <c r="L13" s="9"/>
      <c r="M13" s="9"/>
      <c r="N13" s="9"/>
      <c r="O13" s="10">
        <f>SUM(O5:O12)</f>
        <v>200905</v>
      </c>
      <c r="P13" s="9"/>
      <c r="Q13" s="9"/>
      <c r="R13" s="9"/>
      <c r="S13" s="9"/>
    </row>
    <row r="14" spans="1:19" ht="51.75" customHeight="1" x14ac:dyDescent="0.2">
      <c r="A14" s="24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11"/>
      <c r="Q14" s="11"/>
      <c r="R14" s="11"/>
      <c r="S14" s="11"/>
    </row>
    <row r="15" spans="1:19" ht="51.75" customHeight="1" x14ac:dyDescent="0.2">
      <c r="A15" s="23" t="s">
        <v>10</v>
      </c>
      <c r="B15" s="23"/>
      <c r="C15" s="23"/>
      <c r="D15" s="23"/>
      <c r="E15" s="23"/>
      <c r="F15" s="23"/>
      <c r="G15" s="23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51.75" customHeight="1" x14ac:dyDescent="0.2">
      <c r="A16" s="16"/>
      <c r="B16" s="16"/>
      <c r="C16" s="16"/>
    </row>
  </sheetData>
  <mergeCells count="14">
    <mergeCell ref="A1:B1"/>
    <mergeCell ref="A16:C16"/>
    <mergeCell ref="A2:O2"/>
    <mergeCell ref="I3:L3"/>
    <mergeCell ref="M3:O3"/>
    <mergeCell ref="A13:F13"/>
    <mergeCell ref="A15:G15"/>
    <mergeCell ref="A14:O14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2026-04-02T12:56:09Z</dcterms:modified>
</cp:coreProperties>
</file>