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760" yWindow="32760" windowWidth="18810" windowHeight="10635"/>
  </bookViews>
  <sheets>
    <sheet name="Расчет цены" sheetId="1" r:id="rId1"/>
  </sheets>
  <definedNames>
    <definedName name="_xlnm.Print_Area" localSheetId="0">'Расчет цены'!$A$1:$U$16</definedName>
  </definedNames>
  <calcPr calcId="125725"/>
</workbook>
</file>

<file path=xl/calcChain.xml><?xml version="1.0" encoding="utf-8"?>
<calcChain xmlns="http://schemas.openxmlformats.org/spreadsheetml/2006/main">
  <c r="O5" i="1"/>
  <c r="P5" s="1"/>
  <c r="Q5" s="1"/>
  <c r="R5" s="1"/>
  <c r="U6"/>
  <c r="T6"/>
  <c r="S6"/>
  <c r="O6"/>
  <c r="P6" s="1"/>
  <c r="Q6" s="1"/>
  <c r="R6" s="1"/>
  <c r="L6"/>
  <c r="M6" s="1"/>
  <c r="N6" s="1"/>
  <c r="U5"/>
  <c r="T5"/>
  <c r="S5"/>
  <c r="S7" s="1"/>
  <c r="L5"/>
  <c r="M5" s="1"/>
  <c r="N5" s="1"/>
  <c r="U7" l="1"/>
  <c r="T7"/>
  <c r="R7"/>
  <c r="S8" s="1"/>
</calcChain>
</file>

<file path=xl/sharedStrings.xml><?xml version="1.0" encoding="utf-8"?>
<sst xmlns="http://schemas.openxmlformats.org/spreadsheetml/2006/main" count="38" uniqueCount="34">
  <si>
    <t>№</t>
  </si>
  <si>
    <t>Наименование предмета контракта</t>
  </si>
  <si>
    <t>Существенные условия исполнения контракта</t>
  </si>
  <si>
    <t>Ед. изм</t>
  </si>
  <si>
    <t>Кол-во</t>
  </si>
  <si>
    <t>Коммерческие предложения (руб./ед.изм.)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</si>
  <si>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</si>
  <si>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</si>
  <si>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</si>
  <si>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</si>
  <si>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</si>
  <si>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</si>
  <si>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</si>
  <si>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</si>
  <si>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</si>
  <si>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* При определении Н(М)ЦК, ЦКЕП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ЦКЕП,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 (вниз) таких показателей.
</t>
  </si>
  <si>
    <t>Номер сведений о контракте №_______</t>
  </si>
  <si>
    <t>Итого по коммерческим предложениям (руб./ед.изм.)</t>
  </si>
  <si>
    <t>Средняя Н(М)ЦК</t>
  </si>
  <si>
    <t xml:space="preserve">Обоснование начальной (максимальной) цены контракта, (Н(М)ЦК)
</t>
  </si>
  <si>
    <t>Таблица 1</t>
  </si>
  <si>
    <t>ОКПД 2</t>
  </si>
  <si>
    <t xml:space="preserve">Поставщик №1   </t>
  </si>
  <si>
    <t xml:space="preserve">Поставщик  №3 </t>
  </si>
  <si>
    <t xml:space="preserve">Поставщик №2 </t>
  </si>
  <si>
    <r>
      <t xml:space="preserve">коэффициент вариации цен V (%)           </t>
    </r>
    <r>
      <rPr>
        <i/>
        <sz val="10"/>
        <color indexed="8"/>
        <rFont val="PT Astra Serif"/>
        <family val="1"/>
        <charset val="204"/>
      </rPr>
      <t xml:space="preserve">         (не должен превышать 33%)</t>
    </r>
  </si>
  <si>
    <t>58.29.50.000</t>
  </si>
  <si>
    <t>шт.</t>
  </si>
  <si>
    <t>Право на использование новых версий программы для ЭВМ "ГРАНД-Смета", выпущенных в течение года</t>
  </si>
  <si>
    <t>Право на использование новых версий БД "ФСНБ-2022 в формате программы для ЭВМ "ГРАНД-Смета", выпущенных в течение года</t>
  </si>
  <si>
    <t xml:space="preserve">   </t>
  </si>
  <si>
    <t xml:space="preserve">Оказание услуг по предоставлению права на использование обновлений и баз данных программного комплекса "Гранд-Смета" </t>
  </si>
  <si>
    <t xml:space="preserve">Старший инспектор КЭГ ОТО
</t>
  </si>
  <si>
    <t>лейтенант внутренней службы                                                                                                Н.И. Финажонок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</si>
</sst>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0"/>
  </numFmts>
  <fonts count="14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PT Astra Serif"/>
      <family val="1"/>
      <charset val="204"/>
    </font>
    <font>
      <b/>
      <sz val="10"/>
      <color indexed="8"/>
      <name val="PT Astra Serif"/>
      <family val="1"/>
      <charset val="204"/>
    </font>
    <font>
      <b/>
      <sz val="12"/>
      <color indexed="8"/>
      <name val="PT Astra Serif"/>
      <family val="1"/>
      <charset val="204"/>
    </font>
    <font>
      <i/>
      <sz val="10"/>
      <color indexed="8"/>
      <name val="PT Astra Serif"/>
      <family val="1"/>
      <charset val="204"/>
    </font>
    <font>
      <b/>
      <sz val="9"/>
      <color indexed="8"/>
      <name val="PT Astra Serif"/>
      <family val="1"/>
      <charset val="204"/>
    </font>
    <font>
      <sz val="11"/>
      <color indexed="8"/>
      <name val="PT Astra Serif"/>
      <family val="1"/>
      <charset val="204"/>
    </font>
    <font>
      <sz val="12"/>
      <color indexed="8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rgb="FFFF000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Fill="1" applyAlignment="1" applyProtection="1">
      <alignment vertical="center"/>
      <protection locked="0"/>
    </xf>
    <xf numFmtId="0" fontId="1" fillId="0" borderId="0" xfId="0" applyFont="1"/>
    <xf numFmtId="0" fontId="1" fillId="0" borderId="0" xfId="0" applyFont="1" applyFill="1"/>
    <xf numFmtId="2" fontId="3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6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2" fontId="10" fillId="0" borderId="4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 applyProtection="1">
      <alignment horizontal="left" vertical="top" wrapText="1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2" fontId="9" fillId="0" borderId="0" xfId="0" applyNumberFormat="1" applyFont="1" applyFill="1" applyAlignment="1" applyProtection="1">
      <alignment vertical="center"/>
      <protection locked="0"/>
    </xf>
    <xf numFmtId="2" fontId="9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Fill="1" applyAlignment="1" applyProtection="1">
      <alignment wrapText="1"/>
      <protection locked="0"/>
    </xf>
    <xf numFmtId="165" fontId="4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wrapText="1"/>
      <protection locked="0"/>
    </xf>
    <xf numFmtId="2" fontId="4" fillId="0" borderId="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Border="1"/>
    <xf numFmtId="2" fontId="13" fillId="0" borderId="1" xfId="0" applyNumberFormat="1" applyFon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6" fillId="0" borderId="4" xfId="0" applyFont="1" applyBorder="1" applyAlignment="1">
      <alignment horizontal="right" vertical="center"/>
    </xf>
    <xf numFmtId="0" fontId="4" fillId="0" borderId="0" xfId="0" applyFont="1" applyAlignment="1" applyProtection="1">
      <alignment horizontal="center" wrapText="1"/>
      <protection locked="0"/>
    </xf>
    <xf numFmtId="0" fontId="6" fillId="0" borderId="0" xfId="0" applyFont="1" applyAlignment="1">
      <alignment horizontal="left"/>
    </xf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14" fontId="10" fillId="0" borderId="0" xfId="0" applyNumberFormat="1" applyFont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right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6" fillId="0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" fontId="5" fillId="0" borderId="1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3</xdr:row>
      <xdr:rowOff>952500</xdr:rowOff>
    </xdr:from>
    <xdr:to>
      <xdr:col>14</xdr:col>
      <xdr:colOff>0</xdr:colOff>
      <xdr:row>3</xdr:row>
      <xdr:rowOff>1304925</xdr:rowOff>
    </xdr:to>
    <xdr:pic>
      <xdr:nvPicPr>
        <xdr:cNvPr id="15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53825" y="221932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3</xdr:row>
      <xdr:rowOff>923925</xdr:rowOff>
    </xdr:from>
    <xdr:to>
      <xdr:col>12</xdr:col>
      <xdr:colOff>1019175</xdr:colOff>
      <xdr:row>3</xdr:row>
      <xdr:rowOff>1362075</xdr:rowOff>
    </xdr:to>
    <xdr:pic>
      <xdr:nvPicPr>
        <xdr:cNvPr id="15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525125" y="21907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</xdr:colOff>
      <xdr:row>3</xdr:row>
      <xdr:rowOff>1600200</xdr:rowOff>
    </xdr:from>
    <xdr:to>
      <xdr:col>14</xdr:col>
      <xdr:colOff>1504950</xdr:colOff>
      <xdr:row>3</xdr:row>
      <xdr:rowOff>1962150</xdr:rowOff>
    </xdr:to>
    <xdr:pic>
      <xdr:nvPicPr>
        <xdr:cNvPr id="151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506325" y="286702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266700</xdr:colOff>
      <xdr:row>3</xdr:row>
      <xdr:rowOff>1400175</xdr:rowOff>
    </xdr:from>
    <xdr:to>
      <xdr:col>14</xdr:col>
      <xdr:colOff>419100</xdr:colOff>
      <xdr:row>3</xdr:row>
      <xdr:rowOff>1628775</xdr:rowOff>
    </xdr:to>
    <xdr:pic>
      <xdr:nvPicPr>
        <xdr:cNvPr id="151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53975" y="26670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8"/>
  <sheetViews>
    <sheetView tabSelected="1" view="pageBreakPreview" topLeftCell="N4" zoomScale="112" zoomScaleNormal="112" zoomScaleSheetLayoutView="112" workbookViewId="0">
      <selection activeCell="I11" sqref="I11"/>
    </sheetView>
  </sheetViews>
  <sheetFormatPr defaultRowHeight="12.75"/>
  <cols>
    <col min="1" max="1" width="5.7109375" style="1" customWidth="1"/>
    <col min="2" max="2" width="12.85546875" style="1" customWidth="1"/>
    <col min="3" max="3" width="23.7109375" style="1" customWidth="1"/>
    <col min="4" max="4" width="32.85546875" style="1" customWidth="1"/>
    <col min="5" max="5" width="5.85546875" style="5" customWidth="1"/>
    <col min="6" max="6" width="6.85546875" style="5" customWidth="1"/>
    <col min="7" max="9" width="11.7109375" style="5" customWidth="1"/>
    <col min="10" max="10" width="9.85546875" style="4" customWidth="1"/>
    <col min="11" max="11" width="9.140625" style="4"/>
    <col min="12" max="12" width="15.5703125" style="4" customWidth="1"/>
    <col min="13" max="13" width="15.42578125" style="4" customWidth="1"/>
    <col min="14" max="14" width="14.28515625" style="4" customWidth="1"/>
    <col min="15" max="15" width="22.7109375" style="1" customWidth="1"/>
    <col min="16" max="16" width="12.140625" style="1" customWidth="1"/>
    <col min="17" max="17" width="12.28515625" style="1" customWidth="1"/>
    <col min="18" max="18" width="12.85546875" style="1" customWidth="1"/>
    <col min="19" max="19" width="11" style="1" customWidth="1"/>
    <col min="20" max="20" width="13" style="1" customWidth="1"/>
    <col min="21" max="21" width="10.42578125" style="6" customWidth="1"/>
    <col min="22" max="16384" width="9.140625" style="1"/>
  </cols>
  <sheetData>
    <row r="1" spans="1:21" ht="33" customHeight="1">
      <c r="A1" s="7"/>
      <c r="B1" s="7"/>
      <c r="C1" s="7"/>
      <c r="D1" s="7"/>
      <c r="E1" s="8"/>
      <c r="F1" s="8"/>
      <c r="G1" s="8"/>
      <c r="H1" s="8"/>
      <c r="I1" s="8"/>
      <c r="J1" s="7"/>
      <c r="K1" s="7"/>
      <c r="L1" s="7"/>
      <c r="M1" s="7"/>
      <c r="N1" s="7"/>
      <c r="O1" s="64" t="s">
        <v>20</v>
      </c>
      <c r="P1" s="64"/>
      <c r="Q1" s="64"/>
      <c r="R1" s="64"/>
      <c r="S1" s="64"/>
      <c r="T1" s="64"/>
      <c r="U1" s="64"/>
    </row>
    <row r="2" spans="1:21" ht="27.75" customHeight="1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9"/>
      <c r="T2" s="9"/>
      <c r="U2" s="10"/>
    </row>
    <row r="3" spans="1:21" ht="39" customHeight="1">
      <c r="A3" s="48" t="s">
        <v>0</v>
      </c>
      <c r="B3" s="48" t="s">
        <v>21</v>
      </c>
      <c r="C3" s="48" t="s">
        <v>1</v>
      </c>
      <c r="D3" s="48" t="s">
        <v>2</v>
      </c>
      <c r="E3" s="48" t="s">
        <v>3</v>
      </c>
      <c r="F3" s="48" t="s">
        <v>4</v>
      </c>
      <c r="G3" s="49" t="s">
        <v>5</v>
      </c>
      <c r="H3" s="48"/>
      <c r="I3" s="48"/>
      <c r="J3" s="50" t="s">
        <v>6</v>
      </c>
      <c r="K3" s="50"/>
      <c r="L3" s="73" t="s">
        <v>7</v>
      </c>
      <c r="M3" s="73"/>
      <c r="N3" s="73"/>
      <c r="O3" s="58" t="s">
        <v>8</v>
      </c>
      <c r="P3" s="58"/>
      <c r="Q3" s="58"/>
      <c r="R3" s="58"/>
      <c r="S3" s="65" t="s">
        <v>17</v>
      </c>
      <c r="T3" s="66"/>
      <c r="U3" s="49"/>
    </row>
    <row r="4" spans="1:21" ht="159" customHeight="1">
      <c r="A4" s="48"/>
      <c r="B4" s="48"/>
      <c r="C4" s="48"/>
      <c r="D4" s="55"/>
      <c r="E4" s="48"/>
      <c r="F4" s="48"/>
      <c r="G4" s="12" t="s">
        <v>22</v>
      </c>
      <c r="H4" s="11" t="s">
        <v>24</v>
      </c>
      <c r="I4" s="11" t="s">
        <v>23</v>
      </c>
      <c r="J4" s="13" t="s">
        <v>16</v>
      </c>
      <c r="K4" s="13" t="s">
        <v>9</v>
      </c>
      <c r="L4" s="13" t="s">
        <v>10</v>
      </c>
      <c r="M4" s="14" t="s">
        <v>11</v>
      </c>
      <c r="N4" s="16" t="s">
        <v>25</v>
      </c>
      <c r="O4" s="14" t="s">
        <v>30</v>
      </c>
      <c r="P4" s="13" t="s">
        <v>12</v>
      </c>
      <c r="Q4" s="13" t="s">
        <v>13</v>
      </c>
      <c r="R4" s="13" t="s">
        <v>14</v>
      </c>
      <c r="S4" s="17" t="s">
        <v>22</v>
      </c>
      <c r="T4" s="17" t="s">
        <v>24</v>
      </c>
      <c r="U4" s="17" t="s">
        <v>23</v>
      </c>
    </row>
    <row r="5" spans="1:21" ht="72" customHeight="1">
      <c r="A5" s="15">
        <v>1</v>
      </c>
      <c r="B5" s="59" t="s">
        <v>26</v>
      </c>
      <c r="C5" s="61" t="s">
        <v>31</v>
      </c>
      <c r="D5" s="19" t="s">
        <v>28</v>
      </c>
      <c r="E5" s="18" t="s">
        <v>27</v>
      </c>
      <c r="F5" s="18">
        <v>1</v>
      </c>
      <c r="G5" s="44">
        <v>33500</v>
      </c>
      <c r="H5" s="20">
        <v>31000</v>
      </c>
      <c r="I5" s="20">
        <v>33500</v>
      </c>
      <c r="J5" s="21"/>
      <c r="K5" s="21"/>
      <c r="L5" s="22">
        <f>AVERAGE(G5:I5)</f>
        <v>32666.666666666668</v>
      </c>
      <c r="M5" s="23">
        <f>SQRT(((SUM((POWER(I5-L5,2)),(POWER(H5-L5,2)),(POWER(G5-L5,2)))/(COLUMNS(G5:I5)-1))))</f>
        <v>1443.3756729740644</v>
      </c>
      <c r="N5" s="23">
        <f>M5/L5*100</f>
        <v>4.4184969580838702</v>
      </c>
      <c r="O5" s="21">
        <f>((F5/3)*(SUM(G5:I5)))</f>
        <v>32666.666666666664</v>
      </c>
      <c r="P5" s="24">
        <f>O5/F5</f>
        <v>32666.666666666664</v>
      </c>
      <c r="Q5" s="21">
        <f>ROUNDDOWN(P5,2)</f>
        <v>32666.66</v>
      </c>
      <c r="R5" s="21">
        <f>Q5*F5</f>
        <v>32666.66</v>
      </c>
      <c r="S5" s="25">
        <f>F5*G5</f>
        <v>33500</v>
      </c>
      <c r="T5" s="25">
        <f>F5*H5</f>
        <v>31000</v>
      </c>
      <c r="U5" s="25">
        <f>F5*I5</f>
        <v>33500</v>
      </c>
    </row>
    <row r="6" spans="1:21" ht="78" customHeight="1">
      <c r="A6" s="15">
        <v>2</v>
      </c>
      <c r="B6" s="60"/>
      <c r="C6" s="62"/>
      <c r="D6" s="19" t="s">
        <v>29</v>
      </c>
      <c r="E6" s="18" t="s">
        <v>27</v>
      </c>
      <c r="F6" s="18">
        <v>1</v>
      </c>
      <c r="G6" s="44">
        <v>22500</v>
      </c>
      <c r="H6" s="20">
        <v>20000</v>
      </c>
      <c r="I6" s="20">
        <v>22500</v>
      </c>
      <c r="J6" s="21"/>
      <c r="K6" s="21"/>
      <c r="L6" s="22">
        <f>AVERAGE(G6:I6)</f>
        <v>21666.666666666668</v>
      </c>
      <c r="M6" s="23">
        <f>SQRT(((SUM((POWER(I6-L6,2)),(POWER(H6-L6,2)),(POWER(G6-L6,2)))/(COLUMNS(G6:I6)-1))))</f>
        <v>1443.3756729740644</v>
      </c>
      <c r="N6" s="23">
        <f>M6/L6*100</f>
        <v>6.661733875264912</v>
      </c>
      <c r="O6" s="21">
        <f>((F6/3)*(SUM(G6:I6)))</f>
        <v>21666.666666666664</v>
      </c>
      <c r="P6" s="24">
        <f>O6/F6</f>
        <v>21666.666666666664</v>
      </c>
      <c r="Q6" s="21">
        <f>ROUNDDOWN(P6,2)</f>
        <v>21666.66</v>
      </c>
      <c r="R6" s="21">
        <f>Q6*F6</f>
        <v>21666.66</v>
      </c>
      <c r="S6" s="25">
        <f>F6*G6</f>
        <v>22500</v>
      </c>
      <c r="T6" s="25">
        <f>F6*H6</f>
        <v>20000</v>
      </c>
      <c r="U6" s="25">
        <f>F6*I6</f>
        <v>22500</v>
      </c>
    </row>
    <row r="7" spans="1:21" s="2" customFormat="1" ht="30.75" customHeight="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26"/>
      <c r="M7" s="27"/>
      <c r="N7" s="27"/>
      <c r="O7" s="28"/>
      <c r="P7" s="29"/>
      <c r="Q7" s="29"/>
      <c r="R7" s="21">
        <f>SUM(R5:R6)</f>
        <v>54333.32</v>
      </c>
      <c r="S7" s="25">
        <f>SUM(S5:S6)</f>
        <v>56000</v>
      </c>
      <c r="T7" s="45">
        <f>SUM(T5:T6)</f>
        <v>51000</v>
      </c>
      <c r="U7" s="25">
        <f>SUM(U5:U6)</f>
        <v>56000</v>
      </c>
    </row>
    <row r="8" spans="1:21" ht="66" customHeight="1">
      <c r="A8" s="56" t="s">
        <v>15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7"/>
      <c r="S8" s="67">
        <f>R7</f>
        <v>54333.32</v>
      </c>
      <c r="T8" s="68"/>
      <c r="U8" s="69"/>
    </row>
    <row r="9" spans="1:21" s="4" customFormat="1" ht="15.75" customHeight="1">
      <c r="A9" s="74" t="s">
        <v>32</v>
      </c>
      <c r="B9" s="51"/>
      <c r="C9" s="51"/>
      <c r="D9" s="51"/>
      <c r="E9" s="8"/>
      <c r="F9" s="8"/>
      <c r="G9" s="72"/>
      <c r="H9" s="72"/>
      <c r="I9" s="72"/>
      <c r="J9" s="72"/>
      <c r="K9" s="72"/>
      <c r="L9" s="72"/>
      <c r="M9" s="72"/>
      <c r="N9" s="72"/>
      <c r="O9" s="7"/>
      <c r="P9" s="7"/>
      <c r="Q9" s="7"/>
      <c r="R9" s="7"/>
      <c r="S9" s="70" t="s">
        <v>18</v>
      </c>
      <c r="T9" s="70"/>
      <c r="U9" s="70"/>
    </row>
    <row r="10" spans="1:21" s="3" customFormat="1" ht="15.75" customHeight="1">
      <c r="A10" s="46" t="s">
        <v>33</v>
      </c>
      <c r="B10" s="46"/>
      <c r="C10" s="46"/>
      <c r="D10" s="46"/>
      <c r="E10" s="46"/>
      <c r="F10" s="46"/>
      <c r="G10" s="46"/>
      <c r="H10" s="46"/>
      <c r="I10" s="53"/>
      <c r="J10" s="53"/>
      <c r="K10" s="31"/>
      <c r="L10" s="31"/>
      <c r="M10" s="31"/>
      <c r="N10" s="31"/>
      <c r="O10" s="32"/>
      <c r="P10" s="32"/>
      <c r="Q10" s="32"/>
      <c r="R10" s="32"/>
      <c r="S10" s="33"/>
      <c r="T10" s="32"/>
      <c r="U10" s="34"/>
    </row>
    <row r="11" spans="1:21" s="3" customFormat="1" ht="15.75">
      <c r="A11" s="63"/>
      <c r="B11" s="63"/>
      <c r="C11" s="30"/>
      <c r="D11" s="30"/>
      <c r="E11" s="35"/>
      <c r="F11" s="8"/>
      <c r="G11" s="36"/>
      <c r="H11" s="37"/>
      <c r="I11" s="38"/>
      <c r="J11" s="39"/>
      <c r="K11" s="40"/>
      <c r="L11" s="31"/>
      <c r="M11" s="31"/>
      <c r="N11" s="31"/>
      <c r="O11" s="32"/>
      <c r="P11" s="32"/>
      <c r="Q11" s="32"/>
      <c r="R11" s="32"/>
      <c r="S11" s="32"/>
      <c r="T11" s="32"/>
      <c r="U11" s="34"/>
    </row>
    <row r="12" spans="1:21" s="3" customFormat="1" ht="11.25" customHeight="1">
      <c r="A12" s="30"/>
      <c r="B12" s="30"/>
      <c r="C12" s="30"/>
      <c r="D12" s="30"/>
      <c r="E12" s="35"/>
      <c r="F12" s="8"/>
      <c r="G12" s="36"/>
      <c r="H12" s="37"/>
      <c r="I12" s="38"/>
      <c r="J12" s="41"/>
      <c r="K12" s="40"/>
      <c r="L12" s="31"/>
      <c r="M12" s="31"/>
      <c r="N12" s="31"/>
      <c r="O12" s="32"/>
      <c r="P12" s="32"/>
      <c r="Q12" s="32"/>
      <c r="R12" s="32"/>
      <c r="S12" s="32"/>
      <c r="T12" s="32"/>
      <c r="U12" s="34"/>
    </row>
    <row r="13" spans="1:21" ht="19.5" customHeight="1">
      <c r="A13" s="54"/>
      <c r="B13" s="54"/>
      <c r="C13" s="54"/>
      <c r="D13" s="54"/>
      <c r="E13" s="8"/>
      <c r="F13" s="8"/>
      <c r="G13" s="8"/>
      <c r="H13" s="8"/>
      <c r="I13" s="42"/>
      <c r="J13" s="43"/>
      <c r="K13" s="43"/>
      <c r="L13" s="7"/>
      <c r="M13" s="7"/>
      <c r="N13" s="7"/>
      <c r="O13" s="7"/>
      <c r="P13" s="7"/>
      <c r="Q13" s="7"/>
      <c r="R13" s="7"/>
      <c r="S13" s="7"/>
      <c r="T13" s="7"/>
      <c r="U13" s="10"/>
    </row>
    <row r="14" spans="1:21" s="3" customFormat="1" ht="15.75">
      <c r="A14" s="46"/>
      <c r="B14" s="46"/>
      <c r="C14" s="46"/>
      <c r="D14" s="46"/>
      <c r="E14" s="46"/>
      <c r="F14" s="8"/>
      <c r="G14" s="36"/>
      <c r="H14" s="37"/>
      <c r="I14" s="47"/>
      <c r="J14" s="47"/>
      <c r="K14" s="40"/>
      <c r="L14" s="31"/>
      <c r="M14" s="31"/>
      <c r="N14" s="31"/>
      <c r="O14" s="32"/>
      <c r="P14" s="32"/>
      <c r="Q14" s="32"/>
      <c r="R14" s="32"/>
      <c r="S14" s="32"/>
      <c r="T14" s="32"/>
      <c r="U14" s="34"/>
    </row>
    <row r="15" spans="1:21">
      <c r="A15" s="7"/>
      <c r="B15" s="7"/>
      <c r="C15" s="7"/>
      <c r="D15" s="7"/>
      <c r="E15" s="8"/>
      <c r="F15" s="8"/>
      <c r="G15" s="8"/>
      <c r="H15" s="8"/>
      <c r="I15" s="42"/>
      <c r="J15" s="43"/>
      <c r="K15" s="43"/>
      <c r="L15" s="7"/>
      <c r="M15" s="7"/>
      <c r="N15" s="7"/>
      <c r="O15" s="7"/>
      <c r="P15" s="7"/>
      <c r="Q15" s="7"/>
      <c r="R15" s="7"/>
      <c r="S15" s="7"/>
      <c r="T15" s="7"/>
      <c r="U15" s="10"/>
    </row>
    <row r="16" spans="1:21">
      <c r="A16" s="7"/>
      <c r="B16" s="7"/>
      <c r="C16" s="7"/>
      <c r="D16" s="7"/>
      <c r="E16" s="8"/>
      <c r="F16" s="8"/>
      <c r="G16" s="8"/>
      <c r="H16" s="8"/>
      <c r="I16" s="42"/>
      <c r="J16" s="41"/>
      <c r="K16" s="43"/>
      <c r="L16" s="7"/>
      <c r="M16" s="7"/>
      <c r="N16" s="7"/>
      <c r="O16" s="7"/>
      <c r="P16" s="7"/>
      <c r="Q16" s="7"/>
      <c r="R16" s="7"/>
      <c r="S16" s="7"/>
      <c r="T16" s="7"/>
      <c r="U16" s="10"/>
    </row>
    <row r="17" spans="1:21">
      <c r="A17" s="7"/>
      <c r="B17" s="7"/>
      <c r="C17" s="7"/>
      <c r="D17" s="7"/>
      <c r="E17" s="8"/>
      <c r="F17" s="8"/>
      <c r="G17" s="8"/>
      <c r="H17" s="8"/>
      <c r="I17" s="8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10"/>
    </row>
    <row r="18" spans="1:21">
      <c r="A18" s="7"/>
      <c r="B18" s="7"/>
      <c r="C18" s="7"/>
      <c r="D18" s="7"/>
      <c r="E18" s="8"/>
      <c r="F18" s="8"/>
      <c r="G18" s="8"/>
      <c r="H18" s="8"/>
      <c r="I18" s="8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10"/>
    </row>
  </sheetData>
  <mergeCells count="27">
    <mergeCell ref="A11:B11"/>
    <mergeCell ref="A10:H10"/>
    <mergeCell ref="O1:U1"/>
    <mergeCell ref="S3:U3"/>
    <mergeCell ref="S8:U8"/>
    <mergeCell ref="S9:U9"/>
    <mergeCell ref="A2:R2"/>
    <mergeCell ref="G9:N9"/>
    <mergeCell ref="C3:C4"/>
    <mergeCell ref="A3:A4"/>
    <mergeCell ref="L3:N3"/>
    <mergeCell ref="A14:E14"/>
    <mergeCell ref="I14:J14"/>
    <mergeCell ref="E3:E4"/>
    <mergeCell ref="F3:F4"/>
    <mergeCell ref="G3:I3"/>
    <mergeCell ref="J3:K3"/>
    <mergeCell ref="A9:D9"/>
    <mergeCell ref="A7:K7"/>
    <mergeCell ref="I10:J10"/>
    <mergeCell ref="A13:D13"/>
    <mergeCell ref="D3:D4"/>
    <mergeCell ref="B3:B4"/>
    <mergeCell ref="A8:R8"/>
    <mergeCell ref="O3:R3"/>
    <mergeCell ref="B5:B6"/>
    <mergeCell ref="C5:C6"/>
  </mergeCells>
  <phoneticPr fontId="0" type="noConversion"/>
  <pageMargins left="0.56999999999999995" right="0.28000000000000003" top="0.31" bottom="0.74803149606299213" header="0.31496062992125984" footer="0.31496062992125984"/>
  <pageSetup paperSize="9" scale="49" fitToWidth="4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Пользователь</cp:lastModifiedBy>
  <cp:lastPrinted>2025-05-12T12:08:38Z</cp:lastPrinted>
  <dcterms:created xsi:type="dcterms:W3CDTF">2014-01-28T13:50:42Z</dcterms:created>
  <dcterms:modified xsi:type="dcterms:W3CDTF">2026-10-06T11:23:53Z</dcterms:modified>
</cp:coreProperties>
</file>