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1625"/>
  </bookViews>
  <sheets>
    <sheet name="Лист1" sheetId="1" r:id="rId1"/>
  </sheets>
  <definedNames>
    <definedName name="focus" localSheetId="0">Лист1!#REF!</definedName>
  </definedNames>
  <calcPr calcId="162913"/>
</workbook>
</file>

<file path=xl/calcChain.xml><?xml version="1.0" encoding="utf-8"?>
<calcChain xmlns="http://schemas.openxmlformats.org/spreadsheetml/2006/main">
  <c r="N8" i="1" l="1"/>
  <c r="N12" i="1" l="1"/>
  <c r="M12" i="1" s="1"/>
  <c r="J12" i="1"/>
  <c r="K12" i="1" s="1"/>
  <c r="L12" i="1" s="1"/>
  <c r="N11" i="1"/>
  <c r="M11" i="1" s="1"/>
  <c r="J11" i="1"/>
  <c r="K11" i="1" s="1"/>
  <c r="L11" i="1" s="1"/>
  <c r="N10" i="1"/>
  <c r="M10" i="1" s="1"/>
  <c r="J10" i="1"/>
  <c r="K10" i="1" s="1"/>
  <c r="L10" i="1" s="1"/>
  <c r="N9" i="1"/>
  <c r="M9" i="1" s="1"/>
  <c r="J9" i="1"/>
  <c r="K9" i="1" s="1"/>
  <c r="L9" i="1" s="1"/>
  <c r="M8" i="1"/>
  <c r="J8" i="1"/>
  <c r="K8" i="1" s="1"/>
  <c r="L8" i="1" s="1"/>
  <c r="N13" i="1"/>
  <c r="M13" i="1" s="1"/>
  <c r="J13" i="1"/>
  <c r="K13" i="1" s="1"/>
  <c r="L13" i="1" s="1"/>
  <c r="M14" i="1" l="1"/>
</calcChain>
</file>

<file path=xl/sharedStrings.xml><?xml version="1.0" encoding="utf-8"?>
<sst xmlns="http://schemas.openxmlformats.org/spreadsheetml/2006/main" count="36" uniqueCount="29">
  <si>
    <t>Используемый метод определения НМЦК с обоснованием:</t>
  </si>
  <si>
    <t>№</t>
  </si>
  <si>
    <t>Единица измерения</t>
  </si>
  <si>
    <t>Количество</t>
  </si>
  <si>
    <t>Коммерческие предложения (руб./ед.изм.)</t>
  </si>
  <si>
    <t>Однородность совокупности значений выявленных цен, используемых в расчете Н(М)ЦК</t>
  </si>
  <si>
    <t>Н(М)ЦК определяемая методом сопоставимых рыночных цен (анализа рынка)*</t>
  </si>
  <si>
    <t xml:space="preserve">Ценовое предложение  исх.№  от </t>
  </si>
  <si>
    <t xml:space="preserve">Средняя арифметическая цена за единицу     &lt;ц&gt; </t>
  </si>
  <si>
    <t>Среднее квадратичное отклонение</t>
  </si>
  <si>
    <t>Расчет Н(М)ЦК по формуле                             v - количество (объем) закупаемого товара (работы, услуги);
n - количество значений, используемых в расчете;
i - номер источника ценовой информации;
     - цена единицы</t>
  </si>
  <si>
    <t>ИТОГО</t>
  </si>
  <si>
    <t>Наименование  объекта закупки</t>
  </si>
  <si>
    <t>Метод сопоставимых рыночных цен (анализа рынка), данный метод определения НМЦК является приоритетным. В соответствии с приказом МЭР РФ от 2 октября 2013 года N 567 Об утверждении Методических рекомендаций по применению методов определения начальной (максимальной) цены контракта, цены контракта, заключаемого с единственным поставщиком (подрядчиком, исполнителем)</t>
  </si>
  <si>
    <t>Минимальная цена за единицу изм. (руб.), том числе НДС/ без НДС.</t>
  </si>
  <si>
    <t>Приложение № 1 к описанию объекта закупки</t>
  </si>
  <si>
    <t>Наименование товара</t>
  </si>
  <si>
    <t>Расчет начальной (максимальной) цены Контракта</t>
  </si>
  <si>
    <t xml:space="preserve">Ценовое предложение исх.№  от </t>
  </si>
  <si>
    <r>
      <t xml:space="preserve">коэффициент вариации цен V (%)           </t>
    </r>
    <r>
      <rPr>
        <i/>
        <sz val="10"/>
        <rFont val="Times New Roman"/>
        <family val="1"/>
        <charset val="204"/>
      </rPr>
      <t xml:space="preserve">         (не должен превышать 33%)</t>
    </r>
  </si>
  <si>
    <t>шт</t>
  </si>
  <si>
    <t xml:space="preserve">Ценовое предложение 1 вх № 847-з от 08.10.2026
</t>
  </si>
  <si>
    <t xml:space="preserve">Ценовое предложение 2 вх № 848-з от 08.10.2026
</t>
  </si>
  <si>
    <t xml:space="preserve">Ценовое предложение 3 вх № 849-з от 08.10.2026
</t>
  </si>
  <si>
    <t>Обоснование начальной (максимальной) цены Контракта на поставку комплекта ЗИП (запорная арматура и трубы)</t>
  </si>
  <si>
    <t>Игольчатый вентиль</t>
  </si>
  <si>
    <t>Шаровый кран</t>
  </si>
  <si>
    <t>Труба</t>
  </si>
  <si>
    <t>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</si>
</sst>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_р_."/>
  </numFmts>
  <fonts count="7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sz val="10"/>
      <name val="Times New Roman"/>
      <family val="1"/>
      <charset val="204"/>
    </font>
    <font>
      <i/>
      <sz val="10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5">
    <xf numFmtId="0" fontId="0" fillId="0" borderId="0" xfId="0"/>
    <xf numFmtId="0" fontId="2" fillId="0" borderId="0" xfId="0" applyFont="1"/>
    <xf numFmtId="0" fontId="2" fillId="0" borderId="0" xfId="0" applyFont="1" applyFill="1"/>
    <xf numFmtId="4" fontId="2" fillId="0" borderId="0" xfId="0" applyNumberFormat="1" applyFont="1" applyAlignment="1">
      <alignment horizontal="center" vertical="center"/>
    </xf>
    <xf numFmtId="0" fontId="0" fillId="0" borderId="0" xfId="0" applyAlignment="1">
      <alignment vertical="center"/>
    </xf>
    <xf numFmtId="2" fontId="4" fillId="0" borderId="1" xfId="0" applyNumberFormat="1" applyFont="1" applyBorder="1" applyAlignment="1">
      <alignment horizontal="center" vertical="center"/>
    </xf>
    <xf numFmtId="164" fontId="4" fillId="0" borderId="1" xfId="0" applyNumberFormat="1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2" fontId="4" fillId="0" borderId="1" xfId="0" applyNumberFormat="1" applyFont="1" applyFill="1" applyBorder="1" applyAlignment="1">
      <alignment horizontal="center" vertical="center" wrapText="1"/>
    </xf>
    <xf numFmtId="4" fontId="4" fillId="0" borderId="1" xfId="0" applyNumberFormat="1" applyFont="1" applyBorder="1" applyAlignment="1">
      <alignment horizontal="center" vertical="center" wrapText="1"/>
    </xf>
    <xf numFmtId="2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right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2" fontId="4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right" vertical="top"/>
    </xf>
    <xf numFmtId="0" fontId="3" fillId="2" borderId="1" xfId="0" applyFont="1" applyFill="1" applyBorder="1" applyAlignment="1">
      <alignment horizontal="center" vertical="justify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 readingOrder="1"/>
    </xf>
    <xf numFmtId="0" fontId="3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vertical="center" wrapText="1"/>
    </xf>
    <xf numFmtId="0" fontId="6" fillId="0" borderId="1" xfId="0" applyFont="1" applyBorder="1" applyAlignment="1">
      <alignment horizontal="center" vertical="center" wrapText="1"/>
    </xf>
  </cellXfs>
  <cellStyles count="2">
    <cellStyle name="Обычный" xfId="0" builtinId="0"/>
    <cellStyle name="Обычный 3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wmf"/><Relationship Id="rId2" Type="http://schemas.openxmlformats.org/officeDocument/2006/relationships/image" Target="../media/image2.wmf"/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19050</xdr:colOff>
      <xdr:row>6</xdr:row>
      <xdr:rowOff>1981200</xdr:rowOff>
    </xdr:from>
    <xdr:to>
      <xdr:col>12</xdr:col>
      <xdr:colOff>0</xdr:colOff>
      <xdr:row>6</xdr:row>
      <xdr:rowOff>2724150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400925" y="3124200"/>
          <a:ext cx="590550" cy="742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</xdr:col>
      <xdr:colOff>19050</xdr:colOff>
      <xdr:row>6</xdr:row>
      <xdr:rowOff>1943100</xdr:rowOff>
    </xdr:from>
    <xdr:to>
      <xdr:col>10</xdr:col>
      <xdr:colOff>409575</xdr:colOff>
      <xdr:row>6</xdr:row>
      <xdr:rowOff>1028700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6791325" y="3086100"/>
          <a:ext cx="3905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12</xdr:col>
      <xdr:colOff>266700</xdr:colOff>
      <xdr:row>6</xdr:row>
      <xdr:rowOff>3286125</xdr:rowOff>
    </xdr:from>
    <xdr:to>
      <xdr:col>12</xdr:col>
      <xdr:colOff>419100</xdr:colOff>
      <xdr:row>6</xdr:row>
      <xdr:rowOff>1028700</xdr:rowOff>
    </xdr:to>
    <xdr:pic>
      <xdr:nvPicPr>
        <xdr:cNvPr id="5" name="Picture 6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8258175" y="4429125"/>
          <a:ext cx="152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11</xdr:col>
      <xdr:colOff>19050</xdr:colOff>
      <xdr:row>6</xdr:row>
      <xdr:rowOff>1981200</xdr:rowOff>
    </xdr:from>
    <xdr:to>
      <xdr:col>12</xdr:col>
      <xdr:colOff>0</xdr:colOff>
      <xdr:row>6</xdr:row>
      <xdr:rowOff>2724150</xdr:rowOff>
    </xdr:to>
    <xdr:pic>
      <xdr:nvPicPr>
        <xdr:cNvPr id="6" name="Picture 1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400925" y="3124200"/>
          <a:ext cx="590550" cy="742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</xdr:col>
      <xdr:colOff>19050</xdr:colOff>
      <xdr:row>6</xdr:row>
      <xdr:rowOff>1943100</xdr:rowOff>
    </xdr:from>
    <xdr:to>
      <xdr:col>10</xdr:col>
      <xdr:colOff>409575</xdr:colOff>
      <xdr:row>6</xdr:row>
      <xdr:rowOff>1028700</xdr:rowOff>
    </xdr:to>
    <xdr:pic>
      <xdr:nvPicPr>
        <xdr:cNvPr id="7" name="Picture 2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6791325" y="3086100"/>
          <a:ext cx="3905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12</xdr:col>
      <xdr:colOff>266700</xdr:colOff>
      <xdr:row>6</xdr:row>
      <xdr:rowOff>3286125</xdr:rowOff>
    </xdr:from>
    <xdr:to>
      <xdr:col>12</xdr:col>
      <xdr:colOff>419100</xdr:colOff>
      <xdr:row>6</xdr:row>
      <xdr:rowOff>1028700</xdr:rowOff>
    </xdr:to>
    <xdr:pic>
      <xdr:nvPicPr>
        <xdr:cNvPr id="9" name="Picture 6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8258175" y="4429125"/>
          <a:ext cx="152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14"/>
  <sheetViews>
    <sheetView tabSelected="1" workbookViewId="0">
      <selection activeCell="F10" sqref="F10"/>
    </sheetView>
  </sheetViews>
  <sheetFormatPr defaultRowHeight="15" x14ac:dyDescent="0.25"/>
  <cols>
    <col min="1" max="1" width="3.140625" style="1" customWidth="1"/>
    <col min="2" max="2" width="29.5703125" style="1" customWidth="1"/>
    <col min="3" max="3" width="9.28515625" style="2" customWidth="1"/>
    <col min="4" max="4" width="10.5703125" style="1" customWidth="1"/>
    <col min="5" max="6" width="21" style="3" customWidth="1"/>
    <col min="7" max="7" width="20.140625" style="3" customWidth="1"/>
    <col min="8" max="8" width="11.28515625" style="1" hidden="1" customWidth="1"/>
    <col min="9" max="9" width="11.7109375" style="1" hidden="1" customWidth="1"/>
    <col min="10" max="10" width="12.140625" style="1" customWidth="1"/>
    <col min="11" max="11" width="14.85546875" style="1" customWidth="1"/>
    <col min="12" max="12" width="17.85546875" style="1" customWidth="1"/>
    <col min="13" max="13" width="17.140625" style="1" customWidth="1"/>
    <col min="14" max="14" width="20.28515625" style="1" customWidth="1"/>
    <col min="24" max="24" width="10.5703125" bestFit="1" customWidth="1"/>
  </cols>
  <sheetData>
    <row r="1" spans="1:15" x14ac:dyDescent="0.25">
      <c r="A1" s="18" t="s">
        <v>15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</row>
    <row r="2" spans="1:15" x14ac:dyDescent="0.25">
      <c r="A2" s="19" t="s">
        <v>24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</row>
    <row r="3" spans="1:15" ht="14.45" customHeight="1" x14ac:dyDescent="0.25">
      <c r="A3" s="20" t="s">
        <v>12</v>
      </c>
      <c r="B3" s="20"/>
      <c r="C3" s="20"/>
      <c r="D3" s="20"/>
      <c r="E3" s="20"/>
      <c r="F3" s="20"/>
      <c r="G3" s="20"/>
      <c r="H3" s="20"/>
      <c r="I3" s="20"/>
      <c r="J3" s="20"/>
      <c r="K3" s="21"/>
      <c r="L3" s="21"/>
      <c r="M3" s="21"/>
      <c r="N3" s="21"/>
    </row>
    <row r="4" spans="1:15" ht="72.75" customHeight="1" x14ac:dyDescent="0.25">
      <c r="A4" s="22" t="s">
        <v>0</v>
      </c>
      <c r="B4" s="22"/>
      <c r="C4" s="22"/>
      <c r="D4" s="22"/>
      <c r="E4" s="22"/>
      <c r="F4" s="22"/>
      <c r="G4" s="22"/>
      <c r="H4" s="22"/>
      <c r="I4" s="22"/>
      <c r="J4" s="22"/>
      <c r="K4" s="23" t="s">
        <v>13</v>
      </c>
      <c r="L4" s="23"/>
      <c r="M4" s="23"/>
      <c r="N4" s="23"/>
    </row>
    <row r="5" spans="1:15" ht="15.6" customHeight="1" x14ac:dyDescent="0.25">
      <c r="A5" s="14" t="s">
        <v>17</v>
      </c>
      <c r="B5" s="14"/>
      <c r="C5" s="14"/>
      <c r="D5" s="14"/>
      <c r="E5" s="14"/>
      <c r="F5" s="14"/>
      <c r="G5" s="14"/>
      <c r="H5" s="14"/>
      <c r="I5" s="14"/>
      <c r="J5" s="14"/>
      <c r="K5" s="14"/>
      <c r="L5" s="14"/>
      <c r="M5" s="14"/>
      <c r="N5" s="14"/>
    </row>
    <row r="6" spans="1:15" ht="62.45" customHeight="1" x14ac:dyDescent="0.25">
      <c r="A6" s="15" t="s">
        <v>1</v>
      </c>
      <c r="B6" s="15" t="s">
        <v>16</v>
      </c>
      <c r="C6" s="15" t="s">
        <v>2</v>
      </c>
      <c r="D6" s="15" t="s">
        <v>3</v>
      </c>
      <c r="E6" s="16" t="s">
        <v>4</v>
      </c>
      <c r="F6" s="16"/>
      <c r="G6" s="16"/>
      <c r="H6" s="16"/>
      <c r="I6" s="16"/>
      <c r="J6" s="17" t="s">
        <v>5</v>
      </c>
      <c r="K6" s="17"/>
      <c r="L6" s="17"/>
      <c r="M6" s="16" t="s">
        <v>6</v>
      </c>
      <c r="N6" s="16"/>
    </row>
    <row r="7" spans="1:15" ht="154.5" customHeight="1" x14ac:dyDescent="0.25">
      <c r="A7" s="15"/>
      <c r="B7" s="15"/>
      <c r="C7" s="15"/>
      <c r="D7" s="15"/>
      <c r="E7" s="10" t="s">
        <v>21</v>
      </c>
      <c r="F7" s="10" t="s">
        <v>22</v>
      </c>
      <c r="G7" s="10" t="s">
        <v>23</v>
      </c>
      <c r="H7" s="7" t="s">
        <v>18</v>
      </c>
      <c r="I7" s="7" t="s">
        <v>7</v>
      </c>
      <c r="J7" s="8" t="s">
        <v>8</v>
      </c>
      <c r="K7" s="7" t="s">
        <v>9</v>
      </c>
      <c r="L7" s="7" t="s">
        <v>19</v>
      </c>
      <c r="M7" s="8" t="s">
        <v>10</v>
      </c>
      <c r="N7" s="8" t="s">
        <v>14</v>
      </c>
    </row>
    <row r="8" spans="1:15" ht="36" customHeight="1" x14ac:dyDescent="0.25">
      <c r="A8" s="7">
        <v>1</v>
      </c>
      <c r="B8" s="24" t="s">
        <v>25</v>
      </c>
      <c r="C8" s="12" t="s">
        <v>20</v>
      </c>
      <c r="D8" s="12">
        <v>1</v>
      </c>
      <c r="E8" s="10">
        <v>7795.8</v>
      </c>
      <c r="F8" s="10">
        <v>8500</v>
      </c>
      <c r="G8" s="10">
        <v>8200</v>
      </c>
      <c r="H8" s="7"/>
      <c r="I8" s="7"/>
      <c r="J8" s="9">
        <f t="shared" ref="J8:J12" si="0">AVERAGE(E8:G8)</f>
        <v>8165.2666666666664</v>
      </c>
      <c r="K8" s="9">
        <f t="shared" ref="K8:K12" si="1">SQRT(((SUM((POWER(G8-J8,2)),(POWER(F8-J8,2)),(POWER(E8-J8,2)),)/(COLUMNS(E8:G8)-1))))</f>
        <v>353.38253116606268</v>
      </c>
      <c r="L8" s="9">
        <f>K8/J8*100</f>
        <v>4.3278749561075287</v>
      </c>
      <c r="M8" s="5">
        <f t="shared" ref="M8:M12" si="2">N8*D8</f>
        <v>7795.8</v>
      </c>
      <c r="N8" s="5">
        <f>MIN(E8,F8,G8)</f>
        <v>7795.8</v>
      </c>
      <c r="O8" s="4"/>
    </row>
    <row r="9" spans="1:15" ht="36" customHeight="1" x14ac:dyDescent="0.25">
      <c r="A9" s="7">
        <v>2</v>
      </c>
      <c r="B9" s="24" t="s">
        <v>26</v>
      </c>
      <c r="C9" s="12" t="s">
        <v>20</v>
      </c>
      <c r="D9" s="12">
        <v>1</v>
      </c>
      <c r="E9" s="10">
        <v>13201.62</v>
      </c>
      <c r="F9" s="10">
        <v>14200</v>
      </c>
      <c r="G9" s="10">
        <v>15200</v>
      </c>
      <c r="H9" s="7"/>
      <c r="I9" s="7"/>
      <c r="J9" s="9">
        <f t="shared" si="0"/>
        <v>14200.54</v>
      </c>
      <c r="K9" s="9">
        <f t="shared" si="1"/>
        <v>999.19010943863884</v>
      </c>
      <c r="L9" s="11">
        <f t="shared" ref="L9:L13" si="3">K9/J9*100</f>
        <v>7.0362824895295439</v>
      </c>
      <c r="M9" s="5">
        <f t="shared" si="2"/>
        <v>13201.62</v>
      </c>
      <c r="N9" s="5">
        <f t="shared" ref="N9:N12" si="4">MIN(E9,F9,G9)</f>
        <v>13201.62</v>
      </c>
      <c r="O9" s="4"/>
    </row>
    <row r="10" spans="1:15" ht="36" customHeight="1" x14ac:dyDescent="0.25">
      <c r="A10" s="7">
        <v>3</v>
      </c>
      <c r="B10" s="24" t="s">
        <v>26</v>
      </c>
      <c r="C10" s="12" t="s">
        <v>20</v>
      </c>
      <c r="D10" s="12">
        <v>1</v>
      </c>
      <c r="E10" s="10">
        <v>10460.280000000001</v>
      </c>
      <c r="F10" s="10">
        <v>11000</v>
      </c>
      <c r="G10" s="10">
        <v>11999</v>
      </c>
      <c r="H10" s="7"/>
      <c r="I10" s="7"/>
      <c r="J10" s="9">
        <f t="shared" si="0"/>
        <v>11153.093333333332</v>
      </c>
      <c r="K10" s="9">
        <f t="shared" si="1"/>
        <v>780.7003177489637</v>
      </c>
      <c r="L10" s="11">
        <f t="shared" si="3"/>
        <v>6.9998546090857037</v>
      </c>
      <c r="M10" s="5">
        <f t="shared" si="2"/>
        <v>10460.280000000001</v>
      </c>
      <c r="N10" s="5">
        <f t="shared" si="4"/>
        <v>10460.280000000001</v>
      </c>
      <c r="O10" s="4"/>
    </row>
    <row r="11" spans="1:15" ht="36" customHeight="1" x14ac:dyDescent="0.25">
      <c r="A11" s="7">
        <v>4</v>
      </c>
      <c r="B11" s="24" t="s">
        <v>26</v>
      </c>
      <c r="C11" s="12" t="s">
        <v>20</v>
      </c>
      <c r="D11" s="12">
        <v>1</v>
      </c>
      <c r="E11" s="10">
        <v>12304.92</v>
      </c>
      <c r="F11" s="10">
        <v>12500</v>
      </c>
      <c r="G11" s="10">
        <v>12599</v>
      </c>
      <c r="H11" s="7"/>
      <c r="I11" s="7"/>
      <c r="J11" s="9">
        <f t="shared" si="0"/>
        <v>12467.973333333333</v>
      </c>
      <c r="K11" s="9">
        <f t="shared" si="1"/>
        <v>149.63302487530393</v>
      </c>
      <c r="L11" s="11">
        <f t="shared" si="3"/>
        <v>1.2001391154347241</v>
      </c>
      <c r="M11" s="5">
        <f t="shared" si="2"/>
        <v>12304.92</v>
      </c>
      <c r="N11" s="5">
        <f t="shared" si="4"/>
        <v>12304.92</v>
      </c>
      <c r="O11" s="4"/>
    </row>
    <row r="12" spans="1:15" ht="36" customHeight="1" x14ac:dyDescent="0.25">
      <c r="A12" s="7">
        <v>5</v>
      </c>
      <c r="B12" s="24" t="s">
        <v>27</v>
      </c>
      <c r="C12" s="12" t="s">
        <v>28</v>
      </c>
      <c r="D12" s="12">
        <v>5</v>
      </c>
      <c r="E12" s="10">
        <v>1359.08</v>
      </c>
      <c r="F12" s="10">
        <v>1399</v>
      </c>
      <c r="G12" s="10">
        <v>1500</v>
      </c>
      <c r="H12" s="7"/>
      <c r="I12" s="7"/>
      <c r="J12" s="9">
        <f t="shared" si="0"/>
        <v>1419.36</v>
      </c>
      <c r="K12" s="9">
        <f t="shared" si="1"/>
        <v>72.632697870862572</v>
      </c>
      <c r="L12" s="11">
        <f t="shared" si="3"/>
        <v>5.1172851053194801</v>
      </c>
      <c r="M12" s="5">
        <f t="shared" si="2"/>
        <v>6795.4</v>
      </c>
      <c r="N12" s="5">
        <f t="shared" si="4"/>
        <v>1359.08</v>
      </c>
      <c r="O12" s="4"/>
    </row>
    <row r="13" spans="1:15" ht="36" customHeight="1" x14ac:dyDescent="0.25">
      <c r="A13" s="7">
        <v>6</v>
      </c>
      <c r="B13" s="24" t="s">
        <v>27</v>
      </c>
      <c r="C13" s="12" t="s">
        <v>28</v>
      </c>
      <c r="D13" s="12">
        <v>1</v>
      </c>
      <c r="E13" s="10">
        <v>2740.12</v>
      </c>
      <c r="F13" s="10">
        <v>2890</v>
      </c>
      <c r="G13" s="10">
        <v>2999</v>
      </c>
      <c r="H13" s="7"/>
      <c r="I13" s="7"/>
      <c r="J13" s="9">
        <f t="shared" ref="J13" si="5">AVERAGE(E13:G13)</f>
        <v>2876.373333333333</v>
      </c>
      <c r="K13" s="9">
        <f t="shared" ref="K13" si="6">SQRT(((SUM((POWER(G13-J13,2)),(POWER(F13-J13,2)),(POWER(E13-J13,2)),)/(COLUMNS(E13:G13)-1))))</f>
        <v>129.97683691078711</v>
      </c>
      <c r="L13" s="11">
        <f t="shared" si="3"/>
        <v>4.5187749241215949</v>
      </c>
      <c r="M13" s="5">
        <f t="shared" ref="M13" si="7">N13*D13</f>
        <v>2740.12</v>
      </c>
      <c r="N13" s="5">
        <f t="shared" ref="N13" si="8">MIN(E13,F13,G13)</f>
        <v>2740.12</v>
      </c>
      <c r="O13" s="4"/>
    </row>
    <row r="14" spans="1:15" x14ac:dyDescent="0.25">
      <c r="A14" s="13" t="s">
        <v>11</v>
      </c>
      <c r="B14" s="13"/>
      <c r="C14" s="13"/>
      <c r="D14" s="13"/>
      <c r="E14" s="13"/>
      <c r="F14" s="13"/>
      <c r="G14" s="13"/>
      <c r="H14" s="13"/>
      <c r="I14" s="13"/>
      <c r="J14" s="13"/>
      <c r="K14" s="13"/>
      <c r="L14" s="13"/>
      <c r="M14" s="6">
        <f>SUM(M8:M13)</f>
        <v>53298.140000000007</v>
      </c>
      <c r="N14" s="5"/>
      <c r="O14" s="4"/>
    </row>
  </sheetData>
  <mergeCells count="15">
    <mergeCell ref="A1:N1"/>
    <mergeCell ref="A2:N2"/>
    <mergeCell ref="A3:J3"/>
    <mergeCell ref="K3:N3"/>
    <mergeCell ref="A4:J4"/>
    <mergeCell ref="K4:N4"/>
    <mergeCell ref="A14:L14"/>
    <mergeCell ref="A5:N5"/>
    <mergeCell ref="A6:A7"/>
    <mergeCell ref="B6:B7"/>
    <mergeCell ref="C6:C7"/>
    <mergeCell ref="D6:D7"/>
    <mergeCell ref="E6:I6"/>
    <mergeCell ref="J6:L6"/>
    <mergeCell ref="M6:N6"/>
  </mergeCells>
  <pageMargins left="0.7" right="0.7" top="0.75" bottom="0.75" header="0.3" footer="0.3"/>
  <pageSetup paperSize="9" scale="66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2026-10-09T08:00:05Z</dcterms:modified>
</cp:coreProperties>
</file>